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defaultThemeVersion="166925"/>
  <mc:AlternateContent xmlns:mc="http://schemas.openxmlformats.org/markup-compatibility/2006">
    <mc:Choice Requires="x15">
      <x15ac:absPath xmlns:x15ac="http://schemas.microsoft.com/office/spreadsheetml/2010/11/ac" url="/Users/adan/Desktop/IEM/2023/CONSEJO GENERAL/"/>
    </mc:Choice>
  </mc:AlternateContent>
  <xr:revisionPtr revIDLastSave="0" documentId="13_ncr:1_{C028AC11-7BDF-4843-8E26-585239C552D8}" xr6:coauthVersionLast="47" xr6:coauthVersionMax="47" xr10:uidLastSave="{00000000-0000-0000-0000-000000000000}"/>
  <bookViews>
    <workbookView xWindow="0" yWindow="500" windowWidth="28800" windowHeight="15840" xr2:uid="{33131D3E-7289-4C36-B987-B4506C87CDFD}"/>
  </bookViews>
  <sheets>
    <sheet name="ANEXO 2 POR ARTICULO Y PARTIDA" sheetId="1" r:id="rId1"/>
    <sheet name="ANEXO 1 POR PARTIDA Y CAPITULO" sheetId="2" r:id="rId2"/>
  </sheets>
  <definedNames>
    <definedName name="_xlnm._FilterDatabase" localSheetId="1" hidden="1">'ANEXO 1 POR PARTIDA Y CAPITULO'!$D$6:$H$6</definedName>
    <definedName name="_xlnm._FilterDatabase" localSheetId="0" hidden="1">'ANEXO 2 POR ARTICULO Y PARTIDA'!$C$2:$I$546</definedName>
    <definedName name="_xlnm.Print_Titles" localSheetId="1">'ANEXO 1 POR PARTIDA Y CAPITULO'!$6:$6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3" i="2" l="1"/>
  <c r="G373" i="1"/>
  <c r="I373" i="1" s="1"/>
  <c r="I372" i="1"/>
  <c r="I371" i="1"/>
  <c r="I370" i="1"/>
  <c r="I369" i="1"/>
  <c r="J510" i="1"/>
  <c r="I275" i="1"/>
  <c r="I277" i="1"/>
  <c r="I257" i="1"/>
  <c r="I256" i="1"/>
  <c r="I255" i="1"/>
  <c r="I254" i="1"/>
  <c r="I303" i="1"/>
  <c r="L307" i="1"/>
  <c r="I302" i="1"/>
  <c r="I301" i="1"/>
  <c r="I300" i="1"/>
  <c r="I299" i="1"/>
  <c r="I298" i="1"/>
  <c r="I297" i="1"/>
  <c r="I296" i="1"/>
  <c r="I293" i="1"/>
  <c r="I292" i="1"/>
  <c r="I291" i="1"/>
  <c r="I290" i="1"/>
  <c r="I289" i="1"/>
  <c r="L429" i="1"/>
  <c r="G364" i="1"/>
  <c r="I374" i="1" l="1"/>
  <c r="G502" i="1"/>
  <c r="D82" i="2" l="1"/>
  <c r="D75" i="2"/>
  <c r="D32" i="2"/>
  <c r="I541" i="1"/>
  <c r="I542" i="1" s="1"/>
  <c r="I539" i="1"/>
  <c r="I540" i="1" s="1"/>
  <c r="I537" i="1"/>
  <c r="I536" i="1"/>
  <c r="I535" i="1"/>
  <c r="I533" i="1"/>
  <c r="I532" i="1"/>
  <c r="I530" i="1"/>
  <c r="I529" i="1"/>
  <c r="I528" i="1"/>
  <c r="I527" i="1"/>
  <c r="I526" i="1"/>
  <c r="I525" i="1"/>
  <c r="I524" i="1"/>
  <c r="I523" i="1"/>
  <c r="I522" i="1"/>
  <c r="I521" i="1"/>
  <c r="I520" i="1"/>
  <c r="I519" i="1"/>
  <c r="I518" i="1"/>
  <c r="I517" i="1"/>
  <c r="I515" i="1"/>
  <c r="I514" i="1"/>
  <c r="I513" i="1"/>
  <c r="I512" i="1"/>
  <c r="I511" i="1"/>
  <c r="I508" i="1"/>
  <c r="I507" i="1"/>
  <c r="I506" i="1"/>
  <c r="I504" i="1"/>
  <c r="I505" i="1" s="1"/>
  <c r="I502" i="1"/>
  <c r="I501" i="1"/>
  <c r="I500" i="1"/>
  <c r="I498" i="1"/>
  <c r="I497" i="1"/>
  <c r="I496" i="1"/>
  <c r="I495" i="1"/>
  <c r="I494" i="1"/>
  <c r="I493" i="1"/>
  <c r="I492" i="1"/>
  <c r="I491" i="1"/>
  <c r="I490" i="1"/>
  <c r="I489" i="1"/>
  <c r="I488" i="1"/>
  <c r="I487" i="1"/>
  <c r="I486" i="1"/>
  <c r="I485" i="1"/>
  <c r="I483" i="1"/>
  <c r="I484" i="1" s="1"/>
  <c r="I481" i="1"/>
  <c r="I480" i="1"/>
  <c r="I478" i="1"/>
  <c r="I477" i="1"/>
  <c r="I476" i="1"/>
  <c r="I474" i="1"/>
  <c r="I473" i="1"/>
  <c r="I472" i="1"/>
  <c r="I470" i="1"/>
  <c r="I469" i="1"/>
  <c r="I467" i="1"/>
  <c r="I466" i="1"/>
  <c r="I465" i="1"/>
  <c r="I464" i="1"/>
  <c r="I463" i="1"/>
  <c r="I462" i="1"/>
  <c r="I461" i="1"/>
  <c r="I460" i="1"/>
  <c r="I459" i="1"/>
  <c r="I457" i="1"/>
  <c r="I458" i="1" s="1"/>
  <c r="I455" i="1"/>
  <c r="I456" i="1" s="1"/>
  <c r="I453" i="1"/>
  <c r="I454" i="1" s="1"/>
  <c r="I451" i="1"/>
  <c r="I452" i="1" s="1"/>
  <c r="I449" i="1"/>
  <c r="I448" i="1"/>
  <c r="I447" i="1"/>
  <c r="I446" i="1"/>
  <c r="I445" i="1"/>
  <c r="I443" i="1"/>
  <c r="I442" i="1"/>
  <c r="I440" i="1"/>
  <c r="I439" i="1"/>
  <c r="I437" i="1"/>
  <c r="I438" i="1" s="1"/>
  <c r="I435" i="1"/>
  <c r="I436" i="1" s="1"/>
  <c r="I433" i="1"/>
  <c r="I434" i="1" s="1"/>
  <c r="I431" i="1"/>
  <c r="I432" i="1" s="1"/>
  <c r="I429" i="1"/>
  <c r="I428" i="1"/>
  <c r="I427" i="1"/>
  <c r="I426" i="1"/>
  <c r="I425" i="1"/>
  <c r="I424" i="1"/>
  <c r="I423" i="1"/>
  <c r="I422" i="1"/>
  <c r="I421" i="1"/>
  <c r="I420" i="1"/>
  <c r="I419" i="1"/>
  <c r="I418" i="1"/>
  <c r="I417" i="1"/>
  <c r="I416" i="1"/>
  <c r="I415" i="1"/>
  <c r="I413" i="1"/>
  <c r="I412" i="1"/>
  <c r="I410" i="1"/>
  <c r="I409" i="1"/>
  <c r="I408" i="1"/>
  <c r="I406" i="1"/>
  <c r="I405" i="1"/>
  <c r="I404" i="1"/>
  <c r="I403" i="1"/>
  <c r="I402" i="1"/>
  <c r="I401" i="1"/>
  <c r="I400" i="1"/>
  <c r="I399" i="1"/>
  <c r="I398" i="1"/>
  <c r="I397" i="1"/>
  <c r="I396" i="1"/>
  <c r="I395" i="1"/>
  <c r="I394" i="1"/>
  <c r="I393" i="1"/>
  <c r="I392" i="1"/>
  <c r="I391" i="1"/>
  <c r="I390" i="1"/>
  <c r="I388" i="1"/>
  <c r="I387" i="1"/>
  <c r="I386" i="1"/>
  <c r="I385" i="1"/>
  <c r="I384" i="1"/>
  <c r="I383" i="1"/>
  <c r="I382" i="1"/>
  <c r="I381" i="1"/>
  <c r="I380" i="1"/>
  <c r="I379" i="1"/>
  <c r="I378" i="1"/>
  <c r="I377" i="1"/>
  <c r="I375" i="1"/>
  <c r="I376" i="1" s="1"/>
  <c r="I367" i="1"/>
  <c r="I366" i="1"/>
  <c r="I365" i="1"/>
  <c r="I364" i="1"/>
  <c r="I363" i="1"/>
  <c r="I362" i="1"/>
  <c r="I360" i="1"/>
  <c r="I361" i="1" s="1"/>
  <c r="I358" i="1"/>
  <c r="I359" i="1" s="1"/>
  <c r="I356" i="1"/>
  <c r="I357" i="1" s="1"/>
  <c r="I354" i="1"/>
  <c r="I353" i="1"/>
  <c r="I352" i="1"/>
  <c r="I351" i="1"/>
  <c r="I350" i="1"/>
  <c r="I348" i="1"/>
  <c r="I349" i="1" s="1"/>
  <c r="I346" i="1"/>
  <c r="I345" i="1"/>
  <c r="I344" i="1"/>
  <c r="I342" i="1"/>
  <c r="I341" i="1"/>
  <c r="I340" i="1"/>
  <c r="I339" i="1"/>
  <c r="I338" i="1"/>
  <c r="I336" i="1"/>
  <c r="I335" i="1"/>
  <c r="I333" i="1"/>
  <c r="I334" i="1" s="1"/>
  <c r="I331" i="1"/>
  <c r="I332" i="1" s="1"/>
  <c r="I329" i="1"/>
  <c r="I330" i="1" s="1"/>
  <c r="I327" i="1"/>
  <c r="I328" i="1" s="1"/>
  <c r="I324" i="1"/>
  <c r="I325" i="1" s="1"/>
  <c r="I322" i="1"/>
  <c r="I321" i="1"/>
  <c r="I319" i="1"/>
  <c r="I318" i="1"/>
  <c r="I317" i="1"/>
  <c r="I316" i="1"/>
  <c r="I315" i="1"/>
  <c r="I314" i="1"/>
  <c r="I313" i="1"/>
  <c r="I312" i="1"/>
  <c r="I311" i="1"/>
  <c r="I310" i="1"/>
  <c r="I309" i="1"/>
  <c r="I308" i="1"/>
  <c r="I306" i="1"/>
  <c r="I305" i="1"/>
  <c r="I295" i="1"/>
  <c r="I304" i="1" s="1"/>
  <c r="I288" i="1"/>
  <c r="I287" i="1"/>
  <c r="I286" i="1"/>
  <c r="I285" i="1"/>
  <c r="I284" i="1"/>
  <c r="I283" i="1"/>
  <c r="I282" i="1"/>
  <c r="I281" i="1"/>
  <c r="I280" i="1"/>
  <c r="I279" i="1"/>
  <c r="I274" i="1"/>
  <c r="I278" i="1" s="1"/>
  <c r="I272" i="1"/>
  <c r="I273" i="1" s="1"/>
  <c r="I270" i="1"/>
  <c r="I269" i="1"/>
  <c r="I267" i="1"/>
  <c r="I268" i="1" s="1"/>
  <c r="I265" i="1"/>
  <c r="I264" i="1"/>
  <c r="I262" i="1"/>
  <c r="I263" i="1" s="1"/>
  <c r="I260" i="1"/>
  <c r="I261" i="1" s="1"/>
  <c r="I253" i="1"/>
  <c r="I252" i="1"/>
  <c r="I251" i="1"/>
  <c r="I250" i="1"/>
  <c r="I248" i="1"/>
  <c r="I249" i="1" s="1"/>
  <c r="I246" i="1"/>
  <c r="I247" i="1" s="1"/>
  <c r="I244" i="1"/>
  <c r="I243" i="1"/>
  <c r="I242" i="1"/>
  <c r="I241" i="1"/>
  <c r="I240" i="1"/>
  <c r="I239" i="1"/>
  <c r="I238" i="1"/>
  <c r="I237" i="1"/>
  <c r="I236" i="1"/>
  <c r="I235" i="1"/>
  <c r="I234" i="1"/>
  <c r="I232" i="1"/>
  <c r="I231"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3" i="1"/>
  <c r="I192" i="1"/>
  <c r="I191" i="1"/>
  <c r="I190" i="1"/>
  <c r="I189" i="1"/>
  <c r="I188" i="1"/>
  <c r="I187" i="1"/>
  <c r="I186" i="1"/>
  <c r="I185" i="1"/>
  <c r="I184" i="1"/>
  <c r="I183" i="1"/>
  <c r="I182" i="1"/>
  <c r="I181" i="1"/>
  <c r="I180" i="1"/>
  <c r="I179" i="1"/>
  <c r="I178" i="1"/>
  <c r="I177"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49" i="1"/>
  <c r="I150" i="1" s="1"/>
  <c r="I147" i="1"/>
  <c r="I146" i="1"/>
  <c r="I145" i="1"/>
  <c r="I144" i="1"/>
  <c r="I143" i="1"/>
  <c r="I142" i="1"/>
  <c r="I141" i="1"/>
  <c r="I140" i="1"/>
  <c r="I139" i="1"/>
  <c r="I138" i="1"/>
  <c r="I137" i="1"/>
  <c r="I136" i="1"/>
  <c r="I135"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D83" i="2" l="1"/>
  <c r="D88" i="2" s="1"/>
  <c r="I294" i="1"/>
  <c r="I534" i="1"/>
  <c r="I411" i="1"/>
  <c r="I471" i="1"/>
  <c r="I271" i="1"/>
  <c r="I266" i="1"/>
  <c r="I482" i="1"/>
  <c r="I176" i="1"/>
  <c r="I414" i="1"/>
  <c r="I259" i="1"/>
  <c r="I307" i="1"/>
  <c r="I516" i="1"/>
  <c r="I323" i="1"/>
  <c r="I355" i="1"/>
  <c r="I503" i="1"/>
  <c r="I347" i="1"/>
  <c r="I441" i="1"/>
  <c r="I343" i="1"/>
  <c r="I475" i="1"/>
  <c r="I509" i="1"/>
  <c r="I479" i="1"/>
  <c r="I194" i="1"/>
  <c r="I245" i="1"/>
  <c r="I148" i="1"/>
  <c r="I320" i="1"/>
  <c r="I444" i="1"/>
  <c r="I430" i="1"/>
  <c r="I450" i="1"/>
  <c r="I531" i="1"/>
  <c r="I134" i="1"/>
  <c r="I230" i="1"/>
  <c r="I233" i="1"/>
  <c r="I337" i="1"/>
  <c r="I368" i="1"/>
  <c r="I389" i="1"/>
  <c r="I407" i="1"/>
  <c r="I468" i="1"/>
  <c r="I499" i="1"/>
  <c r="I538" i="1"/>
  <c r="I543" i="1" l="1"/>
  <c r="I510" i="1"/>
  <c r="I326" i="1"/>
  <c r="I545" i="1" l="1"/>
</calcChain>
</file>

<file path=xl/sharedStrings.xml><?xml version="1.0" encoding="utf-8"?>
<sst xmlns="http://schemas.openxmlformats.org/spreadsheetml/2006/main" count="2560" uniqueCount="717">
  <si>
    <t>INSTITUTO ELECTORAL DE MICHOACÁN</t>
  </si>
  <si>
    <t>COMITÉ DE ADQUISICIONES</t>
  </si>
  <si>
    <t>PROGRAMA ANUAL DE ADQUISICIONES DEL EJERCICIO FISCAL 2023</t>
  </si>
  <si>
    <t>CAPÍTULO</t>
  </si>
  <si>
    <t>PARTIDA</t>
  </si>
  <si>
    <t>NO. PARTIDA</t>
  </si>
  <si>
    <t>CONCEPTO</t>
  </si>
  <si>
    <t>UNIDAD DE MEDIDA</t>
  </si>
  <si>
    <t>PRECIO</t>
  </si>
  <si>
    <t>CANTIDAD</t>
  </si>
  <si>
    <t>M O N T O</t>
  </si>
  <si>
    <t>MATERIALES Y ÚTILES DE OFICINA</t>
  </si>
  <si>
    <t>AGENDA ECONÓMICA</t>
  </si>
  <si>
    <t xml:space="preserve">PIEZA </t>
  </si>
  <si>
    <t/>
  </si>
  <si>
    <t>BLOCK ADHESIVO POST IT CUBO 2X2 C/5</t>
  </si>
  <si>
    <t xml:space="preserve">PAQUETE </t>
  </si>
  <si>
    <t>BLOCK ADHESIVO POST IT CUBO 3X3 C/5</t>
  </si>
  <si>
    <t>BLOCK ESQUELA</t>
  </si>
  <si>
    <t>BOLA DE RAFIA PEQUEÑA 100 GRMS</t>
  </si>
  <si>
    <t>BOLÍGRAFO BIC PUNTO FINO, COLOR NEGRO C/12</t>
  </si>
  <si>
    <t>CAJA</t>
  </si>
  <si>
    <t>BOLÍGRAFO BIC PUNTO MEDIANO COLOR AZUL C/12</t>
  </si>
  <si>
    <t>BOLÍGRAFO BIC PUNTO MEDIANO COLOR NEGRO C/12</t>
  </si>
  <si>
    <t>BOLÍGRAFO BIC PUNTO MEDIANO COLOR ROJO C/12</t>
  </si>
  <si>
    <t>BORRADORES PARA PINTARRON</t>
  </si>
  <si>
    <t>BROCHE ACCO 8 CM 50 PIEZAS</t>
  </si>
  <si>
    <t>CAJA ARCHIVO MUERTO T/CARTA</t>
  </si>
  <si>
    <t>CAJA ARCHIVO MUERTO T/OFICIO</t>
  </si>
  <si>
    <t>CAJA DE CUBREBOCAS INFANTIL PLIZADO 50 PIEZAS</t>
  </si>
  <si>
    <t xml:space="preserve">CAJA 50 </t>
  </si>
  <si>
    <t>CAJA DE CUBREBOCAS TRICAPA 100 PIEZAS</t>
  </si>
  <si>
    <t>CAJA 100</t>
  </si>
  <si>
    <t>CALCULADORA BASICA CANON LS-100 TS</t>
  </si>
  <si>
    <t>CALCULADORA DE 12 DÍGITOS MARCA CELICA</t>
  </si>
  <si>
    <t>CARL XHC-150N - PERFORADORA DE 3 AGUJEROS, CAPACIDAD: 150 HOJAS DE PAPEL, NEGRO/PLATEADO</t>
  </si>
  <si>
    <t>CARPETA BLANCA DE ARGOLLAS 0.5"</t>
  </si>
  <si>
    <t>CARPETA LEFORT TAMAÑO CARTA</t>
  </si>
  <si>
    <t>CARPETA LEFORT TAMAÑO OFICIO</t>
  </si>
  <si>
    <t>CARTULINA OPALINA T/CARTA C/100</t>
  </si>
  <si>
    <t>CARTULINA OPALINA T/OFICIO C/100</t>
  </si>
  <si>
    <t>CHAROLA PAPELERA, ACRÍLICO</t>
  </si>
  <si>
    <t>CHINCHETAS</t>
  </si>
  <si>
    <t>CINTA ADHESIVA CANELA 48X50 TIPO 179</t>
  </si>
  <si>
    <t>CINTA ADHESIVA DIUREX 24X65</t>
  </si>
  <si>
    <t>CINTA ADHESIVA MASKING TAPE TUK 24 X 50</t>
  </si>
  <si>
    <t>CINTA DE SEGURIDAD PARA SEÑALIZACIÓN (PRECAUCIÓN) 510 GR</t>
  </si>
  <si>
    <t>CINTA SELLA DUCTOS 2 X 54.8 METROS</t>
  </si>
  <si>
    <t>CLIP CUADRADITO NO.1 CAJA/100</t>
  </si>
  <si>
    <t>CLIP CUADRADITO NO.2 CAJA/100</t>
  </si>
  <si>
    <t>CLIP GIGANTE MARIPOSA NO. 2 CAJA CON 50</t>
  </si>
  <si>
    <t>CLIP GIGANTE MARIPOSA NO.1 CAJA CON 50</t>
  </si>
  <si>
    <t>COJÍN METALICO NEGRO NO. 1</t>
  </si>
  <si>
    <t>COJINES METÁLICOS SIN COLOR</t>
  </si>
  <si>
    <t>CORRECTOR DE CINTA</t>
  </si>
  <si>
    <t>CORRECTOR LÍQUIDO MINI ROLLER</t>
  </si>
  <si>
    <t>CORRECTOR TIPO LÁPIZ</t>
  </si>
  <si>
    <t>CUADERNO FRANCÉS DE RAYA PASTA DURA 100HOJAS</t>
  </si>
  <si>
    <t>CUADERNO ITALIANO DE RAYA PASTA DURA 100HOJAS</t>
  </si>
  <si>
    <t>CUADERNO PROFESIONAL DE RAYA 100HOJAS</t>
  </si>
  <si>
    <t>CUENTA FÁCIL CERA</t>
  </si>
  <si>
    <t>PIEZAS</t>
  </si>
  <si>
    <t>DEDAL DE HULE</t>
  </si>
  <si>
    <t>DESENGRAPADORA</t>
  </si>
  <si>
    <t>DESPACHADOR CINTA ADHESIVA</t>
  </si>
  <si>
    <t>ENGRAPADORA</t>
  </si>
  <si>
    <t>ENGRAPADORA INDUSTRIAL</t>
  </si>
  <si>
    <t>ETIQUETA 2.5 CM C/500 BCA</t>
  </si>
  <si>
    <t>ETIQUETA 32X64 MM C/84</t>
  </si>
  <si>
    <t>EXACTO GRANDE</t>
  </si>
  <si>
    <t>FÓLDER TAMAÑO CARTA C/100</t>
  </si>
  <si>
    <t>FÓLDER TAMAÑO OFICIO C/100</t>
  </si>
  <si>
    <t>FOLIADOR DE 4 DIGITOS</t>
  </si>
  <si>
    <t>GAFETES</t>
  </si>
  <si>
    <t>GOMA BICOLOR PAQ 2 PIEZAS</t>
  </si>
  <si>
    <t>GOMA MIGAJÓN</t>
  </si>
  <si>
    <t>GRAPAS ESTÁNDAR</t>
  </si>
  <si>
    <t>GRAPAS PARA ENGRAPADORA TIPO INDUSTRIAL</t>
  </si>
  <si>
    <t>GUANTES DE LÁTEX</t>
  </si>
  <si>
    <t xml:space="preserve">PAR </t>
  </si>
  <si>
    <t>INDICE SEPARADOR MULTICOLOR T/CARTA C/26</t>
  </si>
  <si>
    <t>LAPICERO DE GEL</t>
  </si>
  <si>
    <t>LÁPICES DEL NÚMERO 2</t>
  </si>
  <si>
    <t>LÁPIZ ADHESIVO DE 40GRS</t>
  </si>
  <si>
    <t>LÁPIZ BICOLOR CON 10</t>
  </si>
  <si>
    <t>LÁPIZ HEXAGONAL C/12</t>
  </si>
  <si>
    <t>LIGAS DE HULE NATURAL ( 100 GRS)</t>
  </si>
  <si>
    <t xml:space="preserve">BOLSA </t>
  </si>
  <si>
    <t>MARCADOR PARA CD</t>
  </si>
  <si>
    <t>MARCADOR PARA PINTARRÓN (2 PZAS)</t>
  </si>
  <si>
    <t>MARCADOR PERMANENTE</t>
  </si>
  <si>
    <t>MARCADOR RESALTADOR</t>
  </si>
  <si>
    <t>MINAS 0.5 MM</t>
  </si>
  <si>
    <t>TUBO</t>
  </si>
  <si>
    <t>MINI BANDERITA POST IT TIPO FLECHA C/4</t>
  </si>
  <si>
    <t>NAVAJA PARA EXACTO 18 MM C/10</t>
  </si>
  <si>
    <t>OJILLOS REFORZADORES</t>
  </si>
  <si>
    <t>PAPEL AUTOADHERIBLE EN ROLLO (CONTACT)</t>
  </si>
  <si>
    <t>PAPEL COUCHÉ CARTA 100 PZAS</t>
  </si>
  <si>
    <t>PAPEL LEEDS FOTOCOPY CARTA C/5000</t>
  </si>
  <si>
    <t>PAPEL LEEDS FOTOCOPY OFICIO C/5000</t>
  </si>
  <si>
    <t>PAPEL OPALINA T/CARTA C/100 P</t>
  </si>
  <si>
    <t>PAPEL OPALINA T/OFICIO C/100 PZS</t>
  </si>
  <si>
    <t>PAPEL PARA ROTAFOLIO 70X90 25 HOJAS</t>
  </si>
  <si>
    <t xml:space="preserve">HOJAS </t>
  </si>
  <si>
    <t>PEGAMENTO BLANCO 110 GRS</t>
  </si>
  <si>
    <t>PERFORADORA GRANDE DE 2 ORIFICIOS PEGASO 800</t>
  </si>
  <si>
    <t>PERFORADORA GRANDE DE 3 ORIFICIOS USO RUDO</t>
  </si>
  <si>
    <t>PERSONIFICADOR DE ACRILICO</t>
  </si>
  <si>
    <t>PILAS AA C/4</t>
  </si>
  <si>
    <t>PILAS AA RECARGABLES Y CARGADOR</t>
  </si>
  <si>
    <t>PILAS AAA C/4</t>
  </si>
  <si>
    <t>PILAS AAA RECARGABLES Y CARGADOR 2 PZAS</t>
  </si>
  <si>
    <t>PILAS CUADRADA 9 VI</t>
  </si>
  <si>
    <t>PINTARRÓN</t>
  </si>
  <si>
    <t>PIZARRON DE CORCHO 40 X 60</t>
  </si>
  <si>
    <t>PORTA CLIPS</t>
  </si>
  <si>
    <t>PORTA CLIPS MAGNETIZADO</t>
  </si>
  <si>
    <t>PORTA GAFETE 9X13.5CM CON CORDON 5 PZS</t>
  </si>
  <si>
    <t>PORTA LAPICES</t>
  </si>
  <si>
    <t>PORTAMINAS 0.5MM C/5 PZS</t>
  </si>
  <si>
    <t>POSTES PARA ARCHIVAR DE 1 1/2" C/25</t>
  </si>
  <si>
    <t>POSTES PARA ARCHIVAR DE 1" C/100</t>
  </si>
  <si>
    <t>POSTES PARA ARCHIVAR DE 1/2" C/50</t>
  </si>
  <si>
    <t>PROTECTOR DE HOJAS T/OFICIO CON 50 PIEZAS</t>
  </si>
  <si>
    <t>PROTECTOR DE HOJAS TAMAÑO CARTA C/200 PZS</t>
  </si>
  <si>
    <t>PROTECTOR DE HOJAS TAMAÑO CARTA CON PESTAÑA</t>
  </si>
  <si>
    <t>REGLA METÁLICA GRANDE 30 CM.</t>
  </si>
  <si>
    <t>ROLLO DE EMPLAYE</t>
  </si>
  <si>
    <t>ROTAFOLIO</t>
  </si>
  <si>
    <t>SACAPUNTAS ELÉCTRICO</t>
  </si>
  <si>
    <t>SACAPUNTAS ESCOLAR METÁLICO 2 PZS</t>
  </si>
  <si>
    <t>SELLO DE GOMA DIFERENTES LEYENDAS</t>
  </si>
  <si>
    <t>SEPARADOR CARTA CON DIVISIONES 8 HOJAS</t>
  </si>
  <si>
    <t>SOBRETIPO BOLSA RADIOGRAFÍA C/50</t>
  </si>
  <si>
    <t>SOBRE BLANCO TAMAÑO CARTA C/50</t>
  </si>
  <si>
    <t>SOBRE BLANCO TAMAÑO OFICIO C/500</t>
  </si>
  <si>
    <t>SOBRE BOLSA TAMAÑO MINISTRO50 PIEZAS</t>
  </si>
  <si>
    <t>SOBRE CELOFAN C/100 PZS</t>
  </si>
  <si>
    <t>SOBRE TIPO BOLSA MANILA T/CARTA C/100 PZS</t>
  </si>
  <si>
    <t>SOBRE TIPO BOLSA MANILA T/OFICIO C/100 PZS</t>
  </si>
  <si>
    <t>SOBRE TIPO BOLSA MEDIA CARTA C/100 PZS</t>
  </si>
  <si>
    <t>TARJETA BRÍSTOL BLANCA 3X5 C/100 PZS</t>
  </si>
  <si>
    <t>CIENTO</t>
  </si>
  <si>
    <t>TARJETA BRÍSTOL BLANCA 5X8 C/100 PZS</t>
  </si>
  <si>
    <t>TARJETA FICHAS DE TRABAJO 12X20</t>
  </si>
  <si>
    <t>TIJERAS DE OFICINA</t>
  </si>
  <si>
    <t>TINTA ROLAPLICA 60 ML NEGRA</t>
  </si>
  <si>
    <t>TINTA ROLAPLICA AZUL Y ROJA</t>
  </si>
  <si>
    <t xml:space="preserve">ETIQUETAS LASER INKJET CD CON 100 PZ </t>
  </si>
  <si>
    <t xml:space="preserve">ETIQUETAS PARA CD BLANCAS J-593125 DE 117 MM </t>
  </si>
  <si>
    <t xml:space="preserve">LAPICERA PLASTICO GIRLY </t>
  </si>
  <si>
    <t xml:space="preserve">ETIQUETAS BLANCASJ-5165 DE 50X100 MM PAQUETE (12 HOJAS) </t>
  </si>
  <si>
    <t>MATERIALES Y ÚTILES DE OFICINA (KIT COMITES)</t>
  </si>
  <si>
    <t>LOTE</t>
  </si>
  <si>
    <t xml:space="preserve">MATERIALES Y ÚTILES DE IMPRESIÓN Y REPRODUCCIÓN INCLUYE DOCUMENTACIÓN ELECTORAL </t>
  </si>
  <si>
    <t>ARILLOS PASTICO TC 19 A 25 HOJAS AROS 1/2" NEGRO C/25</t>
  </si>
  <si>
    <t>ARILLOS PASTICO TC 19 A 25 HOJAS AROS 1/4" NEGRO C/25</t>
  </si>
  <si>
    <t>ARILLOS PASTICO TC 19 A 25 HOJAS AROS 5/8" NEGRO C/25</t>
  </si>
  <si>
    <t>DOCUMENTACIÓN ELECTORAL</t>
  </si>
  <si>
    <t>PASTAS P/ENGARGOLAR T/CARTA C/20 PZS</t>
  </si>
  <si>
    <t>PASTAS P/ENGARGOLAR T/OFICIO C/25 JUEGOS</t>
  </si>
  <si>
    <t>SELLOS DE GOMA FECHA/HORA, CL50</t>
  </si>
  <si>
    <t>SUJETADOCUMENTOS 32 MM</t>
  </si>
  <si>
    <t>SUJETADOCUMENTOS 51MM</t>
  </si>
  <si>
    <t>TABLA CON CLIP OFICIO</t>
  </si>
  <si>
    <t>TINTA EPSON 544 LOS 4 CARTUCHOS BK-Y-M-C</t>
  </si>
  <si>
    <t>TINTAS T544 PARA MULTIFUNCIONAL EPSON L3250 (4 PZAS)</t>
  </si>
  <si>
    <t>MATERIAL ESTADÍSTICO Y GEOGRÁFICO INCLUYE MATERIAL ELECTORAL</t>
  </si>
  <si>
    <t>MATERIAL ELECTORAL</t>
  </si>
  <si>
    <t>SERVICIO</t>
  </si>
  <si>
    <t>MATERIAL Y ÚTILES PARA EL PROCESAMIENTO EN EQUIPOS Y BIENES INFORMÁTICOS</t>
  </si>
  <si>
    <t>ALCOHOL ISOPROPILICO</t>
  </si>
  <si>
    <t>BOTE</t>
  </si>
  <si>
    <t>BOTELLA DE TINTA EPSON T664120 NEGRO/PRETO</t>
  </si>
  <si>
    <t>BOTELLA DE TINTA EPSON T664220 CIAN  </t>
  </si>
  <si>
    <t>BOTELLA DE TINTA EPSON T664320 MAGENTA</t>
  </si>
  <si>
    <t>BOTELLA DE TINTA EPSON T664420 AMARRILO/AMARELO</t>
  </si>
  <si>
    <t>CARTUCHO DE TINTA BROTHER LC3019(COLOR AMARILLO/MAGENTA/CYAN)</t>
  </si>
  <si>
    <t>PIEZA                         </t>
  </si>
  <si>
    <t>CARTUCHO PARA IMPRESORA HP-662-XL BLACK</t>
  </si>
  <si>
    <t>CARTUCHO PARA IMPRESORA HP-662-XL COLOR</t>
  </si>
  <si>
    <t>CD-R 700MB 80MIN CAMPANA CON 100 PIEZAS</t>
  </si>
  <si>
    <t xml:space="preserve">TORRE </t>
  </si>
  <si>
    <t>DISCO DURO 4 TERA</t>
  </si>
  <si>
    <t>DISCO DURO EXTERNO</t>
  </si>
  <si>
    <t>DISCO DURO EXTERNO 4TB TOSHIBA</t>
  </si>
  <si>
    <t>DVD-R 4.76GB CAMPANA CON 50 PIEZAS</t>
  </si>
  <si>
    <t>KIT RADIOS MOTOROLA 56KM PUERTO MICRO USB T460MC-3</t>
  </si>
  <si>
    <t>LIMPIADOR PC SPAY</t>
  </si>
  <si>
    <t>MEGÁFONO RECARGABLE CON PUERTOS USB/SD 250W PMPO MITZU 670</t>
  </si>
  <si>
    <t>MEMORIA MICRO SD CLASE 10 32 GB</t>
  </si>
  <si>
    <t>MEMORIA MICRO SD CLASE 10 64 GB</t>
  </si>
  <si>
    <t>MEMORIA USB 32 GB</t>
  </si>
  <si>
    <t>MEMORIA USB 64 GB</t>
  </si>
  <si>
    <t>MEMORY STICK PRO-HG DUO 32 GB</t>
  </si>
  <si>
    <t>MOUSE ERGONÓMICO ÓPTICO MX VERTICAL, RF INALÁMBRICO, BLUETOOTH, 4000DPI, NEGRO</t>
  </si>
  <si>
    <t>SOBRE BLANCO PARA CD</t>
  </si>
  <si>
    <t>TECLADO ERGO K860, INALÁMBRICO, RF WIRELESS/BLUETOOTH, NEGRO (ESPAÑOL)</t>
  </si>
  <si>
    <t>PIEZA</t>
  </si>
  <si>
    <t>TONER PARA MULTIFUNCIONAL RICOH SP 4500</t>
  </si>
  <si>
    <t xml:space="preserve">MATERIAL DE APOYO INFORMATIVO </t>
  </si>
  <si>
    <t>LONA INFORMATIVA TAMAÑO DE 5 X 1.5 MESTROSSEGÚN DISEÑO</t>
  </si>
  <si>
    <t>PAQUETE                       </t>
  </si>
  <si>
    <t>MATERIAL DIDÁCTICO EXPRESIÓN DEMOCRÁTICA 1</t>
  </si>
  <si>
    <t>MATERIAL DIDÁCTICO EXPRESIÓN DEMOCRÁTICA 2</t>
  </si>
  <si>
    <t>MATERIAL DIDÁCTICO EXPRESIÓN DEMOCRÁTICA 3</t>
  </si>
  <si>
    <t>MATERIAL DIDÁCTICO MEMES DEMOCRÁTICOS 1</t>
  </si>
  <si>
    <t>MATERIAL DIDÁCTICO MEMES DEMOCRÁTICOS 2</t>
  </si>
  <si>
    <t>PLANA COMPLETA EN PERIODICO</t>
  </si>
  <si>
    <t>PUBLICACIÓN PLANA COMPLETA</t>
  </si>
  <si>
    <t>SUSCRIPCIÓN ANUAL A LA VOZ DE MICHOACÁN</t>
  </si>
  <si>
    <t xml:space="preserve">SUSCRIPCIÓN </t>
  </si>
  <si>
    <t>SUSCRIPCIÓN ANUAL AL DIARIO ABC DE MICHOACÁN</t>
  </si>
  <si>
    <t>SUSCRIPCIÓN ANUAL AL SOL DE MORELIA</t>
  </si>
  <si>
    <t>SUSCRIPCIÓN ANUAL EL CLARÍN</t>
  </si>
  <si>
    <t>SUSCRIPCIÓN ANUAL ENCUENTRO DE MICHOACÁN</t>
  </si>
  <si>
    <t>SUSCRIPCIÓN ANUAL PERIÓDICO DIGITAL EL UNIVERSAL</t>
  </si>
  <si>
    <t>SUSCRIPCIÓN                   </t>
  </si>
  <si>
    <t>SUSCRIPCIÓN ANUAL PERIÓDICO DIGITAL REFORMA</t>
  </si>
  <si>
    <t>MATERIAL DE LIMPIEZA</t>
  </si>
  <si>
    <t>AROMATIZANTE EN AEROSOL</t>
  </si>
  <si>
    <t>FRASCO</t>
  </si>
  <si>
    <t>BOLSA PARA BASURA</t>
  </si>
  <si>
    <t>KILO</t>
  </si>
  <si>
    <t>BOLSA PARA BASURA 60 X 90 CM CALIBRE 200</t>
  </si>
  <si>
    <t>CARETA DIP ADULTO CON ELÁSTICO TEXTIL (NUEVA NORMALIDAD)</t>
  </si>
  <si>
    <t>CEPILLO PARA BAÑO</t>
  </si>
  <si>
    <t>CESTO DE BASURA MEDIANO</t>
  </si>
  <si>
    <t>CLORO DE 1 LITRO C/12</t>
  </si>
  <si>
    <t>CUBETA CON ESCURRIDOR 14 LTS</t>
  </si>
  <si>
    <t>DESINFECTANTE EN AEROSOL</t>
  </si>
  <si>
    <t>DESTAPACAÑOS</t>
  </si>
  <si>
    <t>ESCOBA PARA JARDÍN REFORZADA</t>
  </si>
  <si>
    <t>ESCOBAS DE PLÁSTICO</t>
  </si>
  <si>
    <t>ESCOBETILLA</t>
  </si>
  <si>
    <t>ESTOPA DE ALGODÓN 1 KG</t>
  </si>
  <si>
    <t>FABULOSO DE 1 LITRO C/12</t>
  </si>
  <si>
    <t>FIBRAS PARA LAVADO DE TRASTOS</t>
  </si>
  <si>
    <t>FRANELA</t>
  </si>
  <si>
    <t xml:space="preserve">METRO </t>
  </si>
  <si>
    <t>GEL ANTIBACTERIA DE BOLSILLO</t>
  </si>
  <si>
    <t>GEL ANTIBACTERIAL DE 1LT</t>
  </si>
  <si>
    <t>GUANTES DE PLÁSTICO</t>
  </si>
  <si>
    <t xml:space="preserve">PARES </t>
  </si>
  <si>
    <t>JABÓN DE CARTUCHO DE 500 ML</t>
  </si>
  <si>
    <t>JABÓN EN POLVO</t>
  </si>
  <si>
    <t>JABÓN LIQUIDO</t>
  </si>
  <si>
    <t>JABÓN PARA TRASTOS EN PASTA</t>
  </si>
  <si>
    <t>LIJA DE AGUA</t>
  </si>
  <si>
    <t>LIMPIA VIDRIOS</t>
  </si>
  <si>
    <t>PAPEL HIGIÉNICO C/30 ROLLOS</t>
  </si>
  <si>
    <t xml:space="preserve">COLCHON </t>
  </si>
  <si>
    <t>PAPEL HIGIÉNICO CON 4 PIEZAS</t>
  </si>
  <si>
    <t>PASTILLA DESODORANTE PARA BAÑO</t>
  </si>
  <si>
    <t>RECOGEDOR DE PLASTICO</t>
  </si>
  <si>
    <t>REMOVEDOR DE OXIDO 1 GALON</t>
  </si>
  <si>
    <t xml:space="preserve">GALON </t>
  </si>
  <si>
    <t>TAMBO METÁLICO DE 200 LTS. CON TAPA</t>
  </si>
  <si>
    <t>TOALLAS SANITAS PARA MANOS</t>
  </si>
  <si>
    <t>TRAPEADORES</t>
  </si>
  <si>
    <t xml:space="preserve">PRODUCTOS ALIMENTICIOS PARA EL PERSONAL QUE REALIZA LABORES EN CAMPO O DE SUPERVISIÓN </t>
  </si>
  <si>
    <t xml:space="preserve">DESAYUNO PARA 100 PERSONAS </t>
  </si>
  <si>
    <t>PRODUCTOS ALIMENTICIOS PARA EL PERSONAL EN LAS INSTALACIONES DE LAS DEPENDENCIAS Y ENTIDADES</t>
  </si>
  <si>
    <t>AGUA EMBOTELLADA C/ 12 PIEZAS</t>
  </si>
  <si>
    <t>AGUA EMBOTELLADA C/ 40 PIEZAS</t>
  </si>
  <si>
    <t>ALIMENTOS P/ASAMBLEAS CREACION DE NUEVOS PARTIDOS LOCALES</t>
  </si>
  <si>
    <t>ASAMBLEA</t>
  </si>
  <si>
    <t>AZÚCAR</t>
  </si>
  <si>
    <t>CAFÉ DE GRANO MOLIDO</t>
  </si>
  <si>
    <t>CAFE SOLUBLE LATA 1 KG</t>
  </si>
  <si>
    <t>LATA</t>
  </si>
  <si>
    <t>CAJA DE TÉ DIFERENTES SABORES</t>
  </si>
  <si>
    <t>GALLETA SURTIDO RICO</t>
  </si>
  <si>
    <t>GARRAFÓN AGUA CIEL 20 LITROS</t>
  </si>
  <si>
    <t>SERVICIO DE ALIMENTOS</t>
  </si>
  <si>
    <t xml:space="preserve">UTENSILIOS PARA EL SERVICIO DE ALIMENTACIÓN </t>
  </si>
  <si>
    <t xml:space="preserve">CUBIERTOS Y ACCESORIOS </t>
  </si>
  <si>
    <t xml:space="preserve">COMBUSTIBLES, LUBRICANTES, ADITIVOS, CARBÓN Y SUS DERIVADOS ADQUIRIDOS COMO MATERIA PRIMA </t>
  </si>
  <si>
    <t>COMBUSTIBLE P/ASAMBLEAS CREACION DE NUEVOS PARTIDOS</t>
  </si>
  <si>
    <t xml:space="preserve">ASAMBLEAS </t>
  </si>
  <si>
    <t>MATERIAL ELÉCTRICO Y ELECTRÓNICO</t>
  </si>
  <si>
    <t>CINCHOS SUJETACABLES SURTIDOS DE 200 PIEZAS.</t>
  </si>
  <si>
    <t xml:space="preserve">CAJA 200 PZAS </t>
  </si>
  <si>
    <t>FOCO AHORRADOR 20 WATS</t>
  </si>
  <si>
    <t xml:space="preserve">LAMPARA Y GABINETE LED </t>
  </si>
  <si>
    <t xml:space="preserve">KIT </t>
  </si>
  <si>
    <t>MULTICONTACTO</t>
  </si>
  <si>
    <t>MATERIALES COMPLEMENTARIOS</t>
  </si>
  <si>
    <t>PERSIANA ENROLLABLE 3X2.5MTS</t>
  </si>
  <si>
    <t xml:space="preserve">OTROS MATERIALES Y ARTÍCULOS DE CONSTRUCCIÓN Y REPARACIÓN </t>
  </si>
  <si>
    <t>PINTURA 4L</t>
  </si>
  <si>
    <t>GALON 4L</t>
  </si>
  <si>
    <t xml:space="preserve">MEDICINAS Y PRODUCTOS FARMACÉUTICOS </t>
  </si>
  <si>
    <t>MEDICAMENTOS PARA BOTIQUINES DE PRIMEROS AUXILIOS</t>
  </si>
  <si>
    <t>MATERIALES, ACCESORIOS Y SUMINISTROS MÉDICOS</t>
  </si>
  <si>
    <t xml:space="preserve">MEDICAMENTO </t>
  </si>
  <si>
    <t xml:space="preserve">LOTE </t>
  </si>
  <si>
    <t xml:space="preserve">COMBUSTIBLES, LUBRICANTES, ADITIVOS PARA VEHÍCULOS TERRESTRES, AÉREOS, MARÍTIMOS, LACUSTRES Y FLUVIALES ASIGNADOS A FUNCIONARIOS PÚBLICOS </t>
  </si>
  <si>
    <t>LITROS</t>
  </si>
  <si>
    <t xml:space="preserve">VESTUARIO Y UNIFORMES </t>
  </si>
  <si>
    <t>PLAYERAS TIPO POLO</t>
  </si>
  <si>
    <t>PRENDAS DE PROTECCIÓN PERSONAL</t>
  </si>
  <si>
    <t>HERRAMIENTAS MENORES</t>
  </si>
  <si>
    <t>BROCA TIPO DESTORNILLADOR</t>
  </si>
  <si>
    <t>CUBRE BOCAS TIPO INDUSTRIAL C/20</t>
  </si>
  <si>
    <t>DIABLITO DE CARGA NO. 9</t>
  </si>
  <si>
    <t>FLEXOMETRO AMARILLO 5 MTS</t>
  </si>
  <si>
    <t>LONA BLANCA DE 12X17 MTS</t>
  </si>
  <si>
    <t>TALADRO MAGNUM DE 1/2" 13 MM</t>
  </si>
  <si>
    <t>TORNILLO DE 1 1/2 X 5/8 CON RONDANA Y TUERCA</t>
  </si>
  <si>
    <t>TORNILLO DE 1/2 X 5/8 CON RONDANA Y TUERCA</t>
  </si>
  <si>
    <t xml:space="preserve">REFACCIONES Y ACCESORIOS MENORES DE EDIFICIOS </t>
  </si>
  <si>
    <t xml:space="preserve">REFACCIONES Y ACCESORIOS MENORES DE MOBILIARIO Y EQUIPO DE ADMINISTRACIÓN, EDUCACIONAL Y RECREATIVO </t>
  </si>
  <si>
    <t>GABINETE METÁLICO ARMABLE CON ENTREPAÑOS MÓVILES Y PUERTAS</t>
  </si>
  <si>
    <t xml:space="preserve">REFACCIONES Y ACCESORIOS PARA EQUIPO DE CÓMPUTO </t>
  </si>
  <si>
    <t>ADAPTADOR DE RED WI-FI USB</t>
  </si>
  <si>
    <t>BOBINA DE CABLE DE RED ETHERNET CAT 5E C/305 MTS</t>
  </si>
  <si>
    <t>CABLE ADAPTADOR HDMI HEMBRA - MINI HDMI MACHO, 12CM STARTECH</t>
  </si>
  <si>
    <t>CABLE HDMI</t>
  </si>
  <si>
    <t>CONECTORES RJ-45 C/100 PZAS</t>
  </si>
  <si>
    <t>PAQUETE 100 PZAS</t>
  </si>
  <si>
    <t>CONTROL INALÁMBRICO DE DIAPOSITIVAS CON APUNTADOR LÁSER</t>
  </si>
  <si>
    <t>HUB USB 3.0 TARGUS (4 PUERTOS)</t>
  </si>
  <si>
    <t>KIT DE HERRAMIENTAS, PARA LAPTOP/SMARTPHONE, 24 PIEZAS</t>
  </si>
  <si>
    <t>QUEMADOR DE DISCOS EXTERNO</t>
  </si>
  <si>
    <t>REFACCIONES MENORES PARA EQUIPO DE COMPUTO DEL IEM</t>
  </si>
  <si>
    <t>SSD EXTERNO ADATA SD700, 1TB, USB 3.1, NEGRO, A PRUEBA DE AGUA, POLVO Y GOLPES</t>
  </si>
  <si>
    <t>VENTILADOR</t>
  </si>
  <si>
    <t>REFACCIONES Y ACCESORIOS MENORES DE EQUIPO DE TRANSPORTE</t>
  </si>
  <si>
    <t>LOCALIZADOR GPS PARA CAMIONETAS ENLACES</t>
  </si>
  <si>
    <t>LLANTAS</t>
  </si>
  <si>
    <t xml:space="preserve">REFACCIONES Y ACCESORIOS MENORES PARA OTROS BIENES MUEBLES. </t>
  </si>
  <si>
    <t>2000</t>
  </si>
  <si>
    <t>MATERIALES Y SUMINISTROS</t>
  </si>
  <si>
    <t>SERVICIO DE ENERGÍA ELÉCTRICA EN EDIFICIOS OFICIALES</t>
  </si>
  <si>
    <t>SERVICIO DE ENERGIA ELECTRICA</t>
  </si>
  <si>
    <t>SERVICIO DE AGUA</t>
  </si>
  <si>
    <t>SERVICIO TELEFÓNICO CONVENCIONAL</t>
  </si>
  <si>
    <t>SERVICIO DE TELEFONIA</t>
  </si>
  <si>
    <t xml:space="preserve">SERVICIO DE TELEFONÍA CELULAR </t>
  </si>
  <si>
    <t>TARJETAS DE PREPAGO</t>
  </si>
  <si>
    <t xml:space="preserve">SERVICIOS DE CONDUCCIÓN DE SEÑALES ANALÓGICAS Y DIGITALES </t>
  </si>
  <si>
    <t>INTERNET SATELITAL</t>
  </si>
  <si>
    <t xml:space="preserve">SERVICIO POSTAL </t>
  </si>
  <si>
    <t>ENVÍO DE GUÍA PREPAGADA HASTA 1KGS.</t>
  </si>
  <si>
    <t xml:space="preserve">GUÍAS </t>
  </si>
  <si>
    <t>ENVÍO DE GUÍA PREPAGADA HASTA 5KGS.</t>
  </si>
  <si>
    <t>ENVÍOS SEPOMEX CORRESPONDENCIA NACIONAL BAJO EL AMPARO DE REGISTRO POSTAL, CON UN PESO HASTA DE 1,000 GRS. CADA UNA CON DESTINATARIO EXPRESO. RANGO DE 500 A 10,000 PIEZAS.</t>
  </si>
  <si>
    <t>ENVIOS</t>
  </si>
  <si>
    <t>TRÁMITE DE CORRESPONDENCIA NACIONAL ORDINARIA, CON UN PESO HASTA DE 200 GRS. BAJO EL AMPARO DE REGISTRO POSTAL DE PROPAGANDA COMERCIAL (CON DESTINATARIO EXPRESO), EN LA MODALIDAD DE PORTE PAGADO (CARTA)</t>
  </si>
  <si>
    <t xml:space="preserve">CONTRATACIÓN DE OTROS SERVICIOS </t>
  </si>
  <si>
    <t>CAJA GUANTE LÁTEX DE USO MEDICO 100 PIEZAS</t>
  </si>
  <si>
    <t>OTROS SERVICIOS P/CREACION DE NUEVOS PARTIDOS</t>
  </si>
  <si>
    <t>REPRODUCCIÓN Y EMPAQUETADO DE EXAMENES PARA ASPIRANTES A ÓRGANOS DESCONCENTRADOS</t>
  </si>
  <si>
    <t>ARRENDAMIENTO DE EDIFICIOS Y LOCALES</t>
  </si>
  <si>
    <t>ARRENDAMIENTO DE BIENES INMUEBLES</t>
  </si>
  <si>
    <t>ARRENDAMIENTO</t>
  </si>
  <si>
    <t xml:space="preserve">ARRENDAMIENTO DE MOBILIARIO </t>
  </si>
  <si>
    <t>RENTA DE LONAS PARACONSULTAS /PROCESOS DE NOMBRAMIENTO</t>
  </si>
  <si>
    <t>RENTA DE MAMPARA CON LONA</t>
  </si>
  <si>
    <t>RENTA DE MOBILIARIO PARA CONSULTAS /PROCESOS DE NOMBRAMIENTO</t>
  </si>
  <si>
    <t>SISTEMA DE AUDIO,SONIDO Y VIDEO</t>
  </si>
  <si>
    <t xml:space="preserve">ARRENDAMIENTO DE FOTOCOPIADORAS </t>
  </si>
  <si>
    <t>ARRENDAMIENTO DE EQUIPO DE FOTOCOPIADO</t>
  </si>
  <si>
    <t>ARRENDAMIENTO DE VEHÍCULOS TERRESTRES, AÉREOS, MARÍTIMOS, LACUSTRES Y FLUVIALES PARA SERVICIOS ADMINISTRATIVOS</t>
  </si>
  <si>
    <t xml:space="preserve">ARRENDAMIENTO DE MAQUINARIA, EQUIPO Y HERRAMIENTA DE USO ADMINISTRATIVO </t>
  </si>
  <si>
    <t>PATENTES, REGALÍAS Y OTROS</t>
  </si>
  <si>
    <t>LICENCIA OFFICE 365</t>
  </si>
  <si>
    <t>LICENCIA ANUAL</t>
  </si>
  <si>
    <t>LICENCIA OFFICE 365 5 LICENCIAS POR PAQUETE (2021)</t>
  </si>
  <si>
    <t>MANTENIMIENTO ANUAL DEL SITEMA DE ARCHIVO</t>
  </si>
  <si>
    <t>PROGRAMA NOI PARA RECURSOS HUMANOS</t>
  </si>
  <si>
    <t>LICENCIA</t>
  </si>
  <si>
    <t>SISTEMA AUTOMATIZADO DE CONTABILIDAD GUBERNAMENTAL</t>
  </si>
  <si>
    <t xml:space="preserve">LICENCIAANUAL </t>
  </si>
  <si>
    <t>TIMBRES NOI C/ 5000</t>
  </si>
  <si>
    <t>ASESORÍAS ASOCIADAS A CONVENIOS, TRATADOS O ACUERDOS</t>
  </si>
  <si>
    <t xml:space="preserve">SERVICIO </t>
  </si>
  <si>
    <t xml:space="preserve">SERVICIOS RELACIONADOS CON PROCEDIMIENTO JURISDICCIONALES </t>
  </si>
  <si>
    <t>CERTIFICACIONES NOTARIALES</t>
  </si>
  <si>
    <t xml:space="preserve">TRAMITE </t>
  </si>
  <si>
    <t>SERVICIOS DE INFORMÁTICA</t>
  </si>
  <si>
    <t>ADOBE ACROBAT PRO DC(POR SUSCRIPCIÓN)</t>
  </si>
  <si>
    <t>ADOBE CREATIVE SUIT DESIGN PREMIUM</t>
  </si>
  <si>
    <t>CERTIFICADO</t>
  </si>
  <si>
    <t>CUENTAS EMAIL FUNCIONARIOS Y CONSEJEROS POR 1 AÑO</t>
  </si>
  <si>
    <t>LICENCIA ACTUALIZACIÓN ADOBE ACROBAT</t>
  </si>
  <si>
    <t>LICENCIA SCRIPTCASE ENTERPRISE PARA DESARROLLOADORES</t>
  </si>
  <si>
    <t>PREP</t>
  </si>
  <si>
    <t>SERVICIOS DE MANTENIMIENTO Y SOPORTE DE SERVIDOR DE CORREO ELECTRÓNICO ASÍ COMO DE PLATAFORMAS ELECTRÓNICAS. 24 HRS X MES</t>
  </si>
  <si>
    <t>SERVIDOR DE ACCESO EN LA NUBE. 32GB DE MEMORIA DEDICADA. 8 CPU’S 200 GB 2XSSD UNIDAD ADICIONAL SSD 2000GB SERVICIO CPANEL 6 TB DE TRANSFERENCIA MENSUAL ACUMULABLES. SISTEMA OPERA7VO LINUX: (UBUNTU 22.04 X64 Ó ROCKY LINUX 8.5 X64)</t>
  </si>
  <si>
    <t>SERVICIO ANUAL AWS</t>
  </si>
  <si>
    <t>ZOOM PROGRAMA DE VIDEOLLAMADAS Y REUNIONES VIRTUALES (POR SUSCRIPCION)</t>
  </si>
  <si>
    <t>ZOOM ROOMS SALAS DE CONFERENCIAS VIRTUALES (SUSCRIPCIÓN ANUAL)</t>
  </si>
  <si>
    <t xml:space="preserve">SERVICIOS DE CAPACITACIÓN A SERVIDORES PÚBLICOS </t>
  </si>
  <si>
    <t>CAPACITACIÓN ARCHIVO VALORACIÓN Y BAJA DOCUMENTAL</t>
  </si>
  <si>
    <t>CAPACITACIÓN</t>
  </si>
  <si>
    <t>CAPACITACIÓN CIBERSEGURIDAD Y SEGURIDAD DE LA INFORMACIÓN</t>
  </si>
  <si>
    <t>CAPACITACIÓN DE DATOS PERSONALES</t>
  </si>
  <si>
    <t>CAPACITACIÓN EQUIPOS DE TRABAJO VINCULACIÓN</t>
  </si>
  <si>
    <t>CAPACITACIÓN FUNCIONAMIENTO DE ARCHIVO DE TRAMITE</t>
  </si>
  <si>
    <t>CURSO ABC DE LA FOTOGRAFÍA – CANON</t>
  </si>
  <si>
    <t>CURSO COPYWRITING REDACCIÓN PUBLICITARIA – EBAC</t>
  </si>
  <si>
    <t>CURSO DE CAPACITACIÓN AL PERSONAL DEL INSTITUTO VINCULACIÓN</t>
  </si>
  <si>
    <t>CURSO DE EDICIÓN DE VIDEO</t>
  </si>
  <si>
    <t>CURSO DE EDITORIAL</t>
  </si>
  <si>
    <t>CURSO MARKETING DIGITAL – UDEG</t>
  </si>
  <si>
    <t>CURSO MARKETING Y COMUNICACIÓN POLÍTICA – UVM</t>
  </si>
  <si>
    <t>CURSO PUBLICIDAD, COMUNICACIÓN Y DISEÑO EN M D – UNAM</t>
  </si>
  <si>
    <t>CURSOS DE PROFESIONALIZACIÓN</t>
  </si>
  <si>
    <t>CURSOS Y CONGRESOS PARA CAPACITACIÓN CON VIÁTICOS</t>
  </si>
  <si>
    <t>TALLER DIRIGIDO A PERIODISTAS</t>
  </si>
  <si>
    <t xml:space="preserve">SERVICIOS RELACIONADOS CON TRADUCCIONES </t>
  </si>
  <si>
    <t>INTERPRETE DE LENGUAJE DE SEÑAS</t>
  </si>
  <si>
    <t>SERVICIO DE TRADUCCIÓN A LENGUA INDÍGENA PARA CONSULTAS /PROCESOS DE NOMBRAMIENTO</t>
  </si>
  <si>
    <t xml:space="preserve">IMPRESIÓN DE DOCUMENTOS OFICIALES PARA LA PRESTACIÓN DE SERVICIOS PÚBLICOS, IDENTIFICACIÓN Y FORMATOS OFICIALES </t>
  </si>
  <si>
    <t>PERSONIFICADORES</t>
  </si>
  <si>
    <t>RECONOCIMIENTOS</t>
  </si>
  <si>
    <t>IMPRESIÓN Y ELABORACIÓN DE MATERIAL INFORMATIVO DE LA OPERACIÓN Y ADMINISTRACIÓN DE LOS ENTES PÚBLICOS</t>
  </si>
  <si>
    <t>200 CUADERNILLOS INSTITUCIONALES</t>
  </si>
  <si>
    <t>DISPLAY</t>
  </si>
  <si>
    <t>IMPRESIONES A COLOR TAMAÑO DOBLE CARTA</t>
  </si>
  <si>
    <t>IMPRESIONES EN DIGITAL TAMAÑO DOBLE CARTA (INVITACIONES, CARTELES, ETC)</t>
  </si>
  <si>
    <t>IMPRESIONES EN PLOTER TAMAÑO 90 CM ANCHO X 50 CENTÍMETROS LINEAL ($3.50 X CM LINEAL)(50CM X $3.50= $175 X 100 IMPRESIONES)</t>
  </si>
  <si>
    <t>LIBRO COEDICIÓN IEM-ASOCIACIÓN MEXICANA DE CONSEJERAS ESTATALES ELECTORALES, A.C.</t>
  </si>
  <si>
    <t xml:space="preserve">SERVICIO 500 REVISTAS </t>
  </si>
  <si>
    <t>LIBRO EXPERIENCIAS DEL IEM. ACCIONES AFIRMATIVAS.</t>
  </si>
  <si>
    <t>MANUAL DE IDENTIDAD GRÁFICA</t>
  </si>
  <si>
    <t>MATERIAL PROMOCIONAL EDUCACIÓN CÍVICA</t>
  </si>
  <si>
    <t>MATERIAL</t>
  </si>
  <si>
    <t>PAQUETEMATERIAL PROMOCIONAL</t>
  </si>
  <si>
    <t>REVISTA OMBUDS ELECTORAL</t>
  </si>
  <si>
    <t xml:space="preserve">SERVICIO 300 REVISTAS </t>
  </si>
  <si>
    <t>TESTIMONIOS ELECTORALES: PROCESO DE CONFORMACIÓN DE NUEVOS PARTIDOS POLÍTICOS</t>
  </si>
  <si>
    <t xml:space="preserve">TRIPTICOS </t>
  </si>
  <si>
    <t xml:space="preserve">SERVICIOS DE VIGILANCIA </t>
  </si>
  <si>
    <t xml:space="preserve">OTROS SERVICIOS PROFESIONALES, CIENTÍFICOS Y TÉCNICOS INTEGRALES. </t>
  </si>
  <si>
    <t xml:space="preserve">SEGUROS DE BIENES PATRIMONIALES </t>
  </si>
  <si>
    <t>FLETES Y MANIOBRAS</t>
  </si>
  <si>
    <t xml:space="preserve">MANTENIMIENTO Y CONSERVACIÓN DE INMUEBLES PARA LA PRESTACIÓN DE SERVICIOS ADMINISTRATIVOS </t>
  </si>
  <si>
    <t>INSTALACIÓN, REPARACIÓN Y MANTENIMIENTO DE MOBILIARIO Y EQUIPO DE ADMINISTRACIÓN, EDUCACIONAL Y RECREATIVO</t>
  </si>
  <si>
    <t>MANTENIMIENTO PREVENTIVO Y CORRECTIVO DE LOS BIENES MUEBLES (ESCRITORIOS, SILLAS, CONMUTADOR, TABLONES)</t>
  </si>
  <si>
    <t>INSTALACIÓN, REPARACIÓN Y MANTENIMIENTO DE EQUIPO DE CÓMPUTO Y TECNOLOGÍA DE LA INFORMACIÓN.</t>
  </si>
  <si>
    <t>MANTENIMIENTO CÁMARA DE VIDEO</t>
  </si>
  <si>
    <t>MANTENIMIENTO CÁMARA REFLEX</t>
  </si>
  <si>
    <t>MANTENIMIENTO OBJETIVOS</t>
  </si>
  <si>
    <t>MANTENIMIENTO PREVENTIVO Y CORRECTIVO DE EQUIPOS DE CÓMPUTO</t>
  </si>
  <si>
    <t>MANTENIMIENTO PREVENTIVO Y CORRECTIVO DE IMPRESORAS</t>
  </si>
  <si>
    <t>REPARACIÓN, MANTENIMIENTO Y CONSERVACIÓN DE EQUIPO DE TRANSPORTE</t>
  </si>
  <si>
    <t xml:space="preserve">INSTALACIÓN, REPARACIÓN, MANTENIMIENTO Y CONSERVACIÓN MAQUINARIA Y EQUIPO DE USO ADMINISTRATIVO </t>
  </si>
  <si>
    <t xml:space="preserve">SERVICIOS DE LAVANDERÍA, LIMPIEZA E HIGIENE </t>
  </si>
  <si>
    <t>SERVICIOS DE JARDINERÍA Y FUMIGACIÓN</t>
  </si>
  <si>
    <t>DIFUSIÓN DE MENSAJES SOBRE PROGRAMAS Y ACTIVIDADES GUBERNAMENTALES</t>
  </si>
  <si>
    <t>BOLIGRAFO PERSONALIZADO</t>
  </si>
  <si>
    <t xml:space="preserve">CILINDRO DE AGUA </t>
  </si>
  <si>
    <t>CINTILLOS EN PERIÓDICOS</t>
  </si>
  <si>
    <t>PUBLICACIÓN                   </t>
  </si>
  <si>
    <t>INSERCIONES EN PERIÓDICOS DE MAYOR CIRCULACIÓN EN EL ESTADO PARA DAR A CONCER INFORMACIÓN RELEVANTE</t>
  </si>
  <si>
    <t>LIBRETAS</t>
  </si>
  <si>
    <t xml:space="preserve">MORRAL </t>
  </si>
  <si>
    <t xml:space="preserve">PULSERA SUBLIMADA </t>
  </si>
  <si>
    <t>SERVICIOS DE CREATIVIDAD, PREPRODUCCIÓN Y PRODUCCIÓN DE PUBLICIDAD, EXCEPTO INTERNET</t>
  </si>
  <si>
    <t>CONVENIO MEDIOS DE COMUNICACIÓN 4,500</t>
  </si>
  <si>
    <t>SERVICIO                      </t>
  </si>
  <si>
    <t>CONVENIO MEDIOS DE COMUNICACIÓN 7,000</t>
  </si>
  <si>
    <t xml:space="preserve">SERVICIOS DE LA INDUSTRIA FÍLMICA, DEL SONIDO Y DEL VIDEO </t>
  </si>
  <si>
    <t>ELABORACIÓN DE SPOT DE ANIMACIÓN BÁSICO CON ELEMENTOS SENCILLOS 14,000</t>
  </si>
  <si>
    <t>ELABORACIÓN DE SPOT DE ANIMACIÓN INTERMEDIA CON ELEMENTOS Y SEMI PERSONAJES 18,000</t>
  </si>
  <si>
    <t>ELABORACIÓN DE SPOT DE ANIMACIÓN PREMIUM, CON PERSONAJES Y ESCENARIOS 25,000</t>
  </si>
  <si>
    <t>SERVICIOS DE CREACIÓN Y DIFUSIÓN DE CONTENIDOS EXCLUSIVAMENTE A TRAVÉS DE INTERNET</t>
  </si>
  <si>
    <t xml:space="preserve"> SPOTS VOZ EN OFF</t>
  </si>
  <si>
    <t>DIFUSIÓN Y PROMOCIÓN EN REDES SOCIALES 1000</t>
  </si>
  <si>
    <t>SPOTS DE ANIMACIÓN</t>
  </si>
  <si>
    <t xml:space="preserve">PASAJES AÉREOS NACIONALES </t>
  </si>
  <si>
    <t>AÉREOS VIAJES REDONDOS PROMEDIO</t>
  </si>
  <si>
    <t>VIAJES</t>
  </si>
  <si>
    <t>PASAJES AEREOS</t>
  </si>
  <si>
    <t>PAGO</t>
  </si>
  <si>
    <t>PASAJES TERRESTRES NACIONALES PARA SERVIDORES PÚBLICOS EN EL DESEMPEÑO DE COMISIONES Y FUNCIONES OFICIALES</t>
  </si>
  <si>
    <t>TRASLADOS PARA PERSONAL</t>
  </si>
  <si>
    <t xml:space="preserve">VIÁTICOS NACIONALES </t>
  </si>
  <si>
    <t>ALIMENTOS DE SERVIDORES PÚBLICOS EN EL DESEMPEÑO DE COMISIONES TEMPORALES EN ZONA "A" DEL ESTADO</t>
  </si>
  <si>
    <t>ALIMENTOS DE SERVIDORES PÚBLICOS EN EL DESEMPEÑO DE COMISIONES TEMPORALES EN ZONA "B" DEL ESTADO</t>
  </si>
  <si>
    <t>HOSPEDAJE DE SERVIDORES PÚBLICOS EN EL DESEMPEÑO DE COMISIONES TEMPORALES EN ZONA "A" DEL ESTADO</t>
  </si>
  <si>
    <t>HOSPEDAJE DE SERVIDORES PÚBLICOS EN EL DESEMPEÑO DE COMISIONES TEMPORALES EN ZONA "B" DEL ESTADO</t>
  </si>
  <si>
    <t>PROGRAMA DE CURSOS DE CAPACITACIÓN ELECTORAL, ALIMENTACIÓN, POR EL DESEMPEÑO DE COMISIONES INSTITUCIONALES, QUE REALICE EL PERSONAL</t>
  </si>
  <si>
    <t>COMISIÓN</t>
  </si>
  <si>
    <t>VIÁTICOS INTERIOR DEL ESTADO ZONA "B" PARA FUNCIONARIOS DEL INSTITUTO</t>
  </si>
  <si>
    <t>VIÁTICOS NACIONALES PARA CONSEJEROS ELECTORALES</t>
  </si>
  <si>
    <t>VIATICOS P/ASAMBLEAS CREACION DE NUEVOS PARTIDOS</t>
  </si>
  <si>
    <t>VIÁTICOS PARA CONSEJEROS Y FUNCIONARIOS A LA REGIÓN DE LOS PUEBLOS INDÍGENAS</t>
  </si>
  <si>
    <t>VIÁTICOS PARA EL PERSONAL DEL INSTITUTO</t>
  </si>
  <si>
    <t>VIÁTICOS PARA FUNCIONARIOS ELECTORALES (A LA REGIÓN DE LOS PUEBLOS INDÍGENAS) SIN HOSPEDAJE</t>
  </si>
  <si>
    <t>VIÁTICOS ZONA REGION "A" PARA FUNCIONARIOS DEL INSTITUTO</t>
  </si>
  <si>
    <t>VIÁTICOS ZONA REGION "B" PARA CONSEJEROS ELECTORALES</t>
  </si>
  <si>
    <t>CONGRESOS Y CONVENCIONES</t>
  </si>
  <si>
    <t>FORO ANCCIEM CONTRALORÍA</t>
  </si>
  <si>
    <t>CONGRESO</t>
  </si>
  <si>
    <t>FORO MEDIOS DE COMUNICACIÓN Y DEMOCRACIA</t>
  </si>
  <si>
    <t>FORO, CONGRESO, CONVENCIÓN</t>
  </si>
  <si>
    <t>GASTOS PARA ALIMENTACIÓN DE SERVIDORES PÚBLICOS DE MANDO</t>
  </si>
  <si>
    <t>ALIMENTACIÓN SERVIDORES PÚBLICOS DE MANDO</t>
  </si>
  <si>
    <t xml:space="preserve">OTROS SERVICIOS </t>
  </si>
  <si>
    <t>FONDOS REVOLVENTES ÓRGANOS DESCONCENTRADOS, DISTRITALES</t>
  </si>
  <si>
    <t xml:space="preserve">FONDO DISTRITAL </t>
  </si>
  <si>
    <t>FONDOS REVOLVENTES ÓRGANOS DESCONCENTRADOS,MUNICIPALES</t>
  </si>
  <si>
    <t>FONDOS MUNICIPAL</t>
  </si>
  <si>
    <t>3000</t>
  </si>
  <si>
    <t>SERVICIOS GENERALES</t>
  </si>
  <si>
    <t>MOBILIARIO</t>
  </si>
  <si>
    <t>ACCESS POINT UBIQUITI NETWORKS UAP-AC-LR, 1000 CON INYECTOR</t>
  </si>
  <si>
    <t>ARCHIVERO OFFICE DESINGS/NEGRO/VERTICAL/4 GAVETAS</t>
  </si>
  <si>
    <t>CAFETERA ECONÓMICA 12 TAZAS</t>
  </si>
  <si>
    <t>MESA PLEGABLE 2.44 MT LIFETIME MOD. 80219</t>
  </si>
  <si>
    <t>TABLONES</t>
  </si>
  <si>
    <t xml:space="preserve">BIENES INFORMÁTICOS </t>
  </si>
  <si>
    <t>APPLE IMAC RETINA 27", INTEL CORE I7 3.80HZ, 8GB, 512GB SSD</t>
  </si>
  <si>
    <t>COMPUTADORA DE ESCRITORIO ASUS V241EAK ALL-IN-ONE 23.8", INTEL CORE I5-1135G7 2.40GHZ, 8GB, 512GB SSD, WINDOWS 11 HOME 64-BIT, BLANCO</t>
  </si>
  <si>
    <t>DISCO DURO EXTERNO 4TB</t>
  </si>
  <si>
    <t>DOCKINGSTATION WD15 DELL</t>
  </si>
  <si>
    <t>IMPRESORA MULTIFUNCIONAL</t>
  </si>
  <si>
    <t>IMPRESORA MULTIFUNCIONAL EPSON L3250 ECOTANK TINTA CONTINUA</t>
  </si>
  <si>
    <t xml:space="preserve">IMPRESORA </t>
  </si>
  <si>
    <t>LAP TOP HP PRO BOOK</t>
  </si>
  <si>
    <t>NO BREAK</t>
  </si>
  <si>
    <t>PC DESKTOP DELL OPTIPLEX INTEL CORE I7 RAM 16GB SSD 960GB</t>
  </si>
  <si>
    <t>ROUTER FORTINET FIREWALL FORTIGATE 60F, ALÁMBRICO, 10.000MBIT/S, 10X RJ-45</t>
  </si>
  <si>
    <t>SERVIDOR HPE DL160 GEN10 3206R 1P 16G 4LFF SVR CON 3 DISCO DURO DE 2TB</t>
  </si>
  <si>
    <t>SWITCH TP-LINK GIGABIT ETHERNET TL-SG1008D, 10/100/1000MBPS, 8 PUERTOS – NO ADMINISTRABLE - BODEGA 22</t>
  </si>
  <si>
    <t>SWITCH UBIQUITI NETWORKS GIGABIT ETHERNET UNIFI, 24 PUERTOS 10/100/1000 MBPS + 2 PUERTOS SFP, 52 GBIT/S - GESTIONADO</t>
  </si>
  <si>
    <t xml:space="preserve">KIT DE 3 LECTORES DE CODIGO DE BARRA E IMPRESORA </t>
  </si>
  <si>
    <t xml:space="preserve">EQUIPOS DE ADMINISTRACIÓN </t>
  </si>
  <si>
    <t>TRITURADORA DE PAPEL</t>
  </si>
  <si>
    <t>EQUIPOS Y APARATOS AUDIOVISUALES</t>
  </si>
  <si>
    <t>ESTABILIZADOR DE MANO PARA CÁMARA RÉFLEX ZHIYUN WEEBILL-S</t>
  </si>
  <si>
    <t>KIT PROFESIONAL FONDO VERDE FOTOGRAFÍA ILUMINACIÓN</t>
  </si>
  <si>
    <t>REFLECTOR REBOTADOR PROFESIONAL PARA FOTOGRAFÍA MALUBERO</t>
  </si>
  <si>
    <t xml:space="preserve">CÁMARAS FOTOGRÁFICAS Y DE VIDEO </t>
  </si>
  <si>
    <t>CÁMARAS DE VIDEO CANON AX11</t>
  </si>
  <si>
    <t>SOFTWARE</t>
  </si>
  <si>
    <t>BIENES MUEBLES, INMUEBLES E INTANGIBLES</t>
  </si>
  <si>
    <t>TOTAL PRESUPUESTO 2023</t>
  </si>
  <si>
    <t>ANEXO CONCENTRARO POR PARTIDA</t>
  </si>
  <si>
    <t>M   O   N   T   O</t>
  </si>
  <si>
    <t>FECHA DE ADQUISICION</t>
  </si>
  <si>
    <t>PROCEDIMIENTO</t>
  </si>
  <si>
    <t>LICITACIÓN PÚBLICA</t>
  </si>
  <si>
    <t>ADJUDICACIÓN DIRECTA</t>
  </si>
  <si>
    <t xml:space="preserve">ADJUDICACIÓN DIRECTA </t>
  </si>
  <si>
    <t>5000</t>
  </si>
  <si>
    <t xml:space="preserve">SERVICIO DE ENERGÍA ELÉCTRICA EN EDIFICIOS OFICIALES                                                                                                                                                    </t>
  </si>
  <si>
    <t xml:space="preserve">SERVICIO DE AGUA                                                                                                                                                                                        </t>
  </si>
  <si>
    <t xml:space="preserve">SERVICIO TELEFÓNICO CONVENCIONAL                                                                                                                                                                        </t>
  </si>
  <si>
    <t xml:space="preserve">SERVICIO DE TELEFONÍA CELULAR                                                                                                                                                                           </t>
  </si>
  <si>
    <t xml:space="preserve">SERVICIOS DE CONDUCCIÓN DE SEÑALES ANALÓGICAS Y DIGITALES                                                                                                                                               </t>
  </si>
  <si>
    <t xml:space="preserve">SERVICIO POSTAL                                                                                                                                                                                         </t>
  </si>
  <si>
    <t xml:space="preserve">CONTRATACIÓN DE OTROS SERVICIOS                                                                                                                                                                         </t>
  </si>
  <si>
    <t xml:space="preserve">ARRENDAMIENTO DE EDIFICIOS Y LOCALES                                                                                                                                                                    </t>
  </si>
  <si>
    <t xml:space="preserve">ARRENDAMIENTO DE MOBILIARIO                                                                                                                                                                             </t>
  </si>
  <si>
    <t xml:space="preserve">ARRENDAMIENTO DE FOTOCOPIADORAS                                                                                                                                                                         </t>
  </si>
  <si>
    <t xml:space="preserve">ARRENDAMIENTO DE VEHÍCULOS TERRESTRES, AÉREOS, MARÍTIMOS, LACUSTRES Y FLUVIALES PARA SERVICIOS ADMINISTRATIVOS                                                                                          </t>
  </si>
  <si>
    <t xml:space="preserve">ARRENDAMIENTO DE MAQUINARIA, EQUIPO Y HERRAMIENTA DE USO ADMINISTRATIVO                                                                                                                                 </t>
  </si>
  <si>
    <t xml:space="preserve">PATENTES, REGALÍAS Y OTROS                                                                                                                                                                              </t>
  </si>
  <si>
    <t xml:space="preserve">ASESORÍAS ASOCIADAS A CONVENIOS, TRATADOS O ACUERDOS                                                                                                                                                    </t>
  </si>
  <si>
    <t xml:space="preserve">SERVICIOS RELACIONADOS CON PROCEDIMIENTO JURISDICCIONALES                                                                                                                                               </t>
  </si>
  <si>
    <t xml:space="preserve">SERVICIOS DE CAPACITACIÓN A SERVIDORES PÚBLICOS                                                                                                                                                         </t>
  </si>
  <si>
    <t xml:space="preserve">SERVICIOS RELACIONADOS CON TRADUCCIONES                                                                                                                                                                 </t>
  </si>
  <si>
    <t xml:space="preserve">IMPRESIÓN DE DOCUMENTOS OFICIALES PARA LA PRESTACIÓN DE SERVICIOS PÚBLICOS, IDENTIFICACIÓN Y FORMATOS OFICIALES                                                                                         </t>
  </si>
  <si>
    <t xml:space="preserve">IMPRESIÓN Y ELABORACIÓN DE MATERIAL INFORMATIVO DE LA OPERACIÓN Y ADMINISTRACIÓN DE LOS ENTES PÚBLICOS                                                                                                  </t>
  </si>
  <si>
    <t xml:space="preserve">SERVICIOS DE VIGILANCIA                                                                                                                                                                                 </t>
  </si>
  <si>
    <t xml:space="preserve">OTROS SERVICIOS PROFESIONALES, CIENTÍFICOS Y TÉCNICOS INTEGRALES.                                                                                                                                       </t>
  </si>
  <si>
    <t xml:space="preserve">SEGUROS DE BIENES PATRIMONIALES                                                                                                                                                                         </t>
  </si>
  <si>
    <t xml:space="preserve">MANTENIMIENTO Y CONSERVACIÓN DE INMUEBLES PARA LA PRESTACIÓN DE SERVICIOS ADMINISTRATIVOS                                                                                                               </t>
  </si>
  <si>
    <t xml:space="preserve">INSTALACIÓN, REPARACIÓN Y MANTENIMIENTO DE MOBILIARIO Y EQUIPO DE ADMINISTRACIÓN, EDUCACIONAL Y RECREATIVO                                                                                              </t>
  </si>
  <si>
    <t xml:space="preserve">INSTALACIÓN, REPARACIÓN Y MANTENIMIENTO DE EQUIPO DE CÓMPUTO Y TECNOLOGÍA DE LA INFORMACIÓN.                                                                                                            </t>
  </si>
  <si>
    <t xml:space="preserve">REPARACIÓN, MANTENIMIENTO Y CONSERVACIÓN DE EQUIPO DE TRANSPORTE                                                                                                                                        </t>
  </si>
  <si>
    <t xml:space="preserve">INSTALACIÓN, REPARACIÓN, MANTENIMIENTO Y CONSERVACIÓN MAQUINARIA Y EQUIPO DE USO ADMINISTRATIVO                                                                                                         </t>
  </si>
  <si>
    <t xml:space="preserve">SERVICIOS DE LAVANDERÍA, LIMPIEZA E HIGIENE                                                                                                                                                             </t>
  </si>
  <si>
    <t xml:space="preserve">SERVICIOS DE JARDINERÍA Y FUMIGACIÓN                                                                                                                                                                    </t>
  </si>
  <si>
    <t xml:space="preserve">DIFUSIÓN DE MENSAJES SOBRE PROGRAMAS Y ACTIVIDADES GUBERNAMENTALES                                                                                                                                      </t>
  </si>
  <si>
    <t xml:space="preserve">SERVICIOS DE CREATIVIDAD, PREPRODUCCIÓN Y PRODUCCIÓN DE PUBLICIDAD, EXCEPTO INTERNET                                                                                                                    </t>
  </si>
  <si>
    <t xml:space="preserve">SERVICIOS DE LA INDUSTRIA FÍLMICA, DEL SONIDO Y DEL VIDEO                                                                                                                                               </t>
  </si>
  <si>
    <t xml:space="preserve">SERVICIOS DE CREACIÓN Y DIFUSIÓN DE CONTENIDOS EXCLUSIVAMENTE A TRAVÉS DE INTERNET                                                                                                                      </t>
  </si>
  <si>
    <t xml:space="preserve">PASAJES AÉREOS NACIONALES                                                                                                                                                                               </t>
  </si>
  <si>
    <t xml:space="preserve">PASAJES TERRESTRES NACIONALES PARA SERVIDORES PÚBLICOS EN EL DESEMPEÑO DE COMISIONES Y FUNCIONES OFICIALES                                                                                              </t>
  </si>
  <si>
    <t xml:space="preserve">VIÁTICOS NACIONALES                                                                                                                                                                                     </t>
  </si>
  <si>
    <t xml:space="preserve">CONGRESOS Y CONVENCIONES                                                                                                                                                                                </t>
  </si>
  <si>
    <t xml:space="preserve">GASTOS PARA ALIMENTACIÓN DE SERVIDORES PÚBLICOS DE MANDO                                                                                                                                                </t>
  </si>
  <si>
    <t>EJERCICIO 2023</t>
  </si>
  <si>
    <t>EQUIPOS DE ADMINISTRACIÓN</t>
  </si>
  <si>
    <t>EQUIPO Y APARATOS AUDIOVISUALES</t>
  </si>
  <si>
    <t xml:space="preserve">CÁMARAS FOTOGRÁFICAS Y DE VIDEO                                                                                                                                                                   </t>
  </si>
  <si>
    <t xml:space="preserve">MATERIALES Y ÚTILES DE OFICINA                                                                                                                                                                          </t>
  </si>
  <si>
    <t xml:space="preserve">MATERIAL ESTADÍSTICO Y GEOGRÁFICO INCLUYE MATERIAL ELECTORAL                                                                                                                                            </t>
  </si>
  <si>
    <t xml:space="preserve">MATERIAL Y ÚTILES PARA EL PROCESAMIENTO EN EQUIPOS Y BIENES INFORMÁTICOS                                                                                                                                </t>
  </si>
  <si>
    <t xml:space="preserve">MATERIAL DE APOYO INFORMATIVO                                                                                                                                                                           </t>
  </si>
  <si>
    <t xml:space="preserve">MATERIAL DE LIMPIEZA                                                                                                                                                                                    </t>
  </si>
  <si>
    <t xml:space="preserve">PRODUCTOS ALIMENTICIOS PARA EL PERSONAL QUE REALIZA LABORES EN CAMPO O DE SUPERVISIÓN                                                                                                                   </t>
  </si>
  <si>
    <t xml:space="preserve">PRODUCTOS ALIMENTICIOS PARA EL PERSONAL EN LAS INSTALACIONES DE LAS DEPENDENCIAS Y ENTIDADES                                                                                                            </t>
  </si>
  <si>
    <t xml:space="preserve">UTENSILIOS PARA EL SERVICIO DE ALIMENTACIÓN                                                                                                                                                             </t>
  </si>
  <si>
    <t xml:space="preserve">COMBUSTIBLES, LUBRICANTES, ADITIVOS, CARBÓN Y SUS DERIVADOS ADQUIRIDOS COMO MATERIA PRIMA                                                                                                               </t>
  </si>
  <si>
    <t xml:space="preserve">MATERIAL ELÉCTRICO Y ELECTRÓNICO                                                                                                                                                                        </t>
  </si>
  <si>
    <t xml:space="preserve">MATERIALES COMPLEMENTARIOS                                                                                                                                                                              </t>
  </si>
  <si>
    <t xml:space="preserve">OTROS MATERIALES Y ARTÍCULOS DE CONSTRUCCIÓN Y REPARACIÓN                                                                                                                                               </t>
  </si>
  <si>
    <t xml:space="preserve">MEDICINAS Y PRODUCTOS FARMACÉUTICOS                                                                                                                                                                     </t>
  </si>
  <si>
    <t xml:space="preserve">MATERIALES, ACCESORIOS Y SUMINISTROS MÉDICOS                                                                                                                                                            </t>
  </si>
  <si>
    <t xml:space="preserve">COMBUSTIBLES, LUBRICANTES, ADITIVOS PARA VEHÍCULOS TERRESTRES, AÉREOS, MARÍTIMOS, LACUSTRES Y FLUVIALES ASIGNADOS A FUNCIONARIOS PÚBLICOS                                                               </t>
  </si>
  <si>
    <t xml:space="preserve">VESTUARIO Y UNIFORMES                                                                                                                                                                                   </t>
  </si>
  <si>
    <t xml:space="preserve">PRENDAS DE PROTECCIÓN PERSONAL                                                                                                                                                                          </t>
  </si>
  <si>
    <t xml:space="preserve">HERRAMIENTAS MENORES                                                                                                                                                                                    </t>
  </si>
  <si>
    <t xml:space="preserve">REFACCIONES Y ACCESORIOS MENORES DE EDIFICIOS                                                                                                                                                           </t>
  </si>
  <si>
    <t xml:space="preserve">REFACCIONES Y ACCESORIOS MENORES DE MOBILIARIO Y EQUIPO DE ADMINISTRACIÓN, EDUCACIONAL Y RECREATIVO                                                                                                     </t>
  </si>
  <si>
    <t xml:space="preserve">REFACCIONES Y ACCESORIOS PARA EQUIPO DE CÓMPUTO                                                                                                                                                         </t>
  </si>
  <si>
    <t xml:space="preserve">REFACCIONES Y ACCESORIOS MENORES DE EQUIPO DE TRANSPORTE                                                                                                                                                </t>
  </si>
  <si>
    <t xml:space="preserve">REFACCIONES Y ACCESORIOS MENORES PARA OTROS BIENES MUEBLES.                                                                                                                                             </t>
  </si>
  <si>
    <t>BIENES INFORMÁTICOS</t>
  </si>
  <si>
    <t>BANDERITA POST IT 96 PZAS</t>
  </si>
  <si>
    <t>COMIDA PARA 200 PERSONAS ENCUENTRO MUJERES INDÍGENAS</t>
  </si>
  <si>
    <t>ALIMENTOS PARA EL PERSONAL  ( PROCESO ELECTORAL )</t>
  </si>
  <si>
    <t>COMBUSTIBLE PARA LA OPERACIÓN DE VEHÍCULOS OFICIALES DEL IEM ( INCLUYE ENLACES )</t>
  </si>
  <si>
    <t>ARRENDAMIENTO DE VEHÍCULOS</t>
  </si>
  <si>
    <t>ARRENDAMIENTO DE MESAS Y SILLAS</t>
  </si>
  <si>
    <t>ARRENDAMIENTO DE FOTOCOPIADORA</t>
  </si>
  <si>
    <t>CERTIFICADO DE SEGURIDAD EV SSL</t>
  </si>
  <si>
    <t xml:space="preserve">CABINA DE TRADUCCION </t>
  </si>
  <si>
    <t>LIBROS</t>
  </si>
  <si>
    <t>SOFTWARE DE CONTROL DE ALMACEN</t>
  </si>
  <si>
    <t>TINTAS T575</t>
  </si>
  <si>
    <t>PAQUETE DIFUSIÓN</t>
  </si>
  <si>
    <t>TRIRURADORA DE PAPEL BASICA</t>
  </si>
  <si>
    <t>PUBLICACIONES MEDIA COMPLETA NACIONAL</t>
  </si>
  <si>
    <t xml:space="preserve"> JARDINERÍA Y FUMIGACIÓN</t>
  </si>
  <si>
    <t>MANTENIMIENTO DE EDIFICIOS</t>
  </si>
  <si>
    <t>MANTENIMIENTO Y CONSERVACION DE MAMPARAS</t>
  </si>
  <si>
    <t>POLIZAS DE SEGURO DE PARQUE VEHICULAR E INMUEBLES</t>
  </si>
  <si>
    <t xml:space="preserve">CONTRATACION DE SERVICIOS PROFESIONALES EN MATERIA LABORAL </t>
  </si>
  <si>
    <t>CAPACITACIÓN DIRECCIÓN ADMINISTRATIVA</t>
  </si>
  <si>
    <t>IMPRESIONES DE FOLLETOS</t>
  </si>
  <si>
    <t>COMBUSTIBLE PARA FUNCIONARIOS</t>
  </si>
  <si>
    <t>VIÁTICOS DE SERVIDORES PÚBLICOS EN EL DESEMPEÑO DE COMISIONES TEMPORALES EN ZONA "A" DEL ESTADO</t>
  </si>
  <si>
    <t>MATERIAL DIDÁCTICO VALORES 1</t>
  </si>
  <si>
    <t>MATERIAL DIDÁCTICO VALORES 2</t>
  </si>
  <si>
    <t>MATERIAL DIDÁCTICO VALORES 3</t>
  </si>
  <si>
    <t>VISIÓN PLAN 2 RENTA LICENCIA ANUAL</t>
  </si>
  <si>
    <t>SERVICIO DE LIMPIEZA</t>
  </si>
  <si>
    <t>REPARACIÓN DE EQUIPO AIRES CONDICIONADOS</t>
  </si>
  <si>
    <t>FLETES ( INSTALACIÓN DE COMITÉS )</t>
  </si>
  <si>
    <t xml:space="preserve">MATERIAL DE LIMPIEZA (COMITÉS ) </t>
  </si>
  <si>
    <t>MEDICAMENTOS Y BOTIQUINES (COMITÉS )</t>
  </si>
  <si>
    <t>PODADORA</t>
  </si>
  <si>
    <t xml:space="preserve">JUEGO DE LLAVES </t>
  </si>
  <si>
    <t>JUEGO DE DESARMADORES</t>
  </si>
  <si>
    <t>LLAVES</t>
  </si>
  <si>
    <t>KIT EDE REPARACIÓN PARA SANITARIOS</t>
  </si>
  <si>
    <t>CHAPAS ( COMITÉS )</t>
  </si>
  <si>
    <t>CANDADOS ( COMITÉS )</t>
  </si>
  <si>
    <t>EMPAQUES</t>
  </si>
  <si>
    <t xml:space="preserve"> REPARACIÓN MOSQUITEROS </t>
  </si>
  <si>
    <t>CAMBIO DE CRISTALES DE VENTANAS (COMITÉS )</t>
  </si>
  <si>
    <t>TASAS DE BAÑOS ( COMITÉS )</t>
  </si>
  <si>
    <t>ACCESORIOS  DE BAÑO</t>
  </si>
  <si>
    <t>MANIJAS PARA PUERTAS</t>
  </si>
  <si>
    <t>REPARARCIÓN DE PUERTAS</t>
  </si>
  <si>
    <t>PUERTAS ( COMITÉS )</t>
  </si>
  <si>
    <t>CORTINEROS</t>
  </si>
  <si>
    <t>ESTANTERIA METÁLICA</t>
  </si>
  <si>
    <t>SEÑAL ANÁLOGA Y SATELITAL ( COMITÉS )</t>
  </si>
  <si>
    <t>ENVIO DE PAQUETERIA NACIONAL DE 8KGS</t>
  </si>
  <si>
    <t>FOCOS ( COMITÉS )</t>
  </si>
  <si>
    <t>LAMPARA Y GABINETE LED (COMITÉS )</t>
  </si>
  <si>
    <t>CANALETAS ( COMITÉS )</t>
  </si>
  <si>
    <t>CONTACTOS (COMITÉS)</t>
  </si>
  <si>
    <t>EXTENCIONES (COMITÉS )</t>
  </si>
  <si>
    <t>KIT DE PROTECCION PARA USO DE MOTOCICLETAS</t>
  </si>
  <si>
    <t>PRENDAS DE PROTECCIÓN PARA PERSONAL DE MANTENIMIENTO</t>
  </si>
  <si>
    <t>UNIFORMES DE PROTECCIÓN CIVIL</t>
  </si>
  <si>
    <t>PRENDAS DE PROTECCIÓN PARA PERSONAL DE ARCHIVO</t>
  </si>
  <si>
    <t>ACTUALIZACIÓN DE SISTEMA PATRIMONIAL 8 MODULOS</t>
  </si>
  <si>
    <t>ACTUALIZACIÓN DEL SISTEMA NOI</t>
  </si>
  <si>
    <t>ASESORÍA EN MATERIA DE PROTECCIÓN CIVIL  (COMITÉS)</t>
  </si>
  <si>
    <t>ASESORÍA EN MATERIA DE PROTECCIÓN CIVIL Y CERTIFICACIÓN</t>
  </si>
  <si>
    <t>ASESORÍAA EN MATERIA LABORAL</t>
  </si>
  <si>
    <t>CAMARAS DE SEGURIDAD</t>
  </si>
  <si>
    <t>REFACCIÓNES AUMOTRICES</t>
  </si>
  <si>
    <t>IMPUESTOS</t>
  </si>
  <si>
    <t>COMPROBACIÓN</t>
  </si>
  <si>
    <t>TOTAL  PRESUPUESTO PARA ADQUISICIONES  2023</t>
  </si>
  <si>
    <t>ADJUDICACIOB DIRECTA</t>
  </si>
  <si>
    <t>OBSERVACIONES</t>
  </si>
  <si>
    <t xml:space="preserve">OTROS SERVICIOS  ( FONDOS REVOLVENTES COMITÉS )                                                                                                                                                                                       </t>
  </si>
  <si>
    <t>CÁMARAS DE VIGILANCIA ( COMITÉS Y ÓRGANO CENTRAL )</t>
  </si>
  <si>
    <t>INVITACIÓN RESTRINGIDA</t>
  </si>
  <si>
    <t xml:space="preserve">MATERIALES Y ÚTILES DE IMPRESIÓN Y REPRODUCCIÓN  (DOCUMENTACIÓN ELECTORAL)                                                                                                                       </t>
  </si>
  <si>
    <t xml:space="preserve">MATERIALES Y ÚTILES DE IMPRESIÓN Y REPRODUCCIÓN                                                                          </t>
  </si>
  <si>
    <t xml:space="preserve">En esta partida se encuentran comprendidas capacitaciones de las diferentes áreas que conforman el Instituto y en consecuencia con diferentes temas y que se llevarán a cabo de acuerdo a la programación que cada área requiera. </t>
  </si>
  <si>
    <t xml:space="preserve">FLETES Y MANIOBRAS   (INSTALACIÓN DE COMITÉS)                                                                                                                                                                                   </t>
  </si>
  <si>
    <t xml:space="preserve">SERVICIOS DE INFORMÁTICA   (PREP)                                                                                                                                                                             </t>
  </si>
  <si>
    <t>EN EL ANEXO 2, SE ENCUENTRAN LAS PARTIDAS  POR ARTÍCULO Y CANTIDAD.</t>
  </si>
  <si>
    <t xml:space="preserve">La elaboración del material informativo correspondiente a esta partida se tiene programado se elabore por etapas, razón por la cual, no se ejerce el monto total de la partida en una sola exhibición. </t>
  </si>
  <si>
    <t>Se trata de un procedimiento de adjudicación directa, toda vez que se trata de un monto anualizado el cual se ejerce de manera mensual, atendiendo a las necesidades de las áreas, y conforme a los bienes o servicios contenidos en el Anexo 2</t>
  </si>
  <si>
    <t>Se trata de un procedimiento de adjudicación directa, toda vez que se trata de un monto anualizado el cual se ejerce de manera mensual, atendiendo a la calidad, tiempo de respuesta y costos.</t>
  </si>
  <si>
    <t>Se trata de un procedimiento de adjudicación directa, toda vez que se trata de un monto anualizado el cual se ejerce de manera mensual, dependiendo de las necesidades de cada una de las áreas, en cuanto tiempo, peso y/ zona geográfica en que se vaya a utilizar el servicio.</t>
  </si>
  <si>
    <t>Se trata de un procedimiento de adjudicación directa, ya que por su propia naturaleza no puede ser contratada con un solo proveedor; además, se trata de un monto anualizado, el cual se estará ejerciendo en diferentes tiempos, según las necesidades operativas del Instituto, tanto en actividades ordinarias y de proceso electoral; aunado a que, para su contratación se deben atender a ciertas características (ubicación, características físicas, precio) en donde la oferta es limitada.</t>
  </si>
  <si>
    <t>Se trata de un procedimiento de adjudicación directa, toda vez que se trata de un monto anualizado el cual se ejerce en diferentes tiempos y engloba diversos artículos como lo señala el Anexo 2.</t>
  </si>
  <si>
    <t>Se trata de un procedimiento de adjudicación directa, toda vez que se trata de un monto anualizado y se ejerce en diferentes tiempos, y en la partida se engloban diversos bienes intangibles como se aprecia en el Anexo 2.</t>
  </si>
  <si>
    <t>Se trata de un procedimiento de adjudicación directa, toda vez que se trata de un monto anualizado; sin embargo, este se ejecuta en diferentes tiempos, atendiendo a las fechas de vencimiento de los bienes patrimoniales, los cuales son contratados con aseguradoras que presenten mejor precio y tiempo de respuesta en caso de siniestro.</t>
  </si>
  <si>
    <t>Se trata de un procedimiento de adjudicación directa, toda vez que la cantidad que se presenta es anualizada, la cual se ejerce en diferentes momentos del ejercicio fiscal, en virtud de los daños o deterioro de los bienes inmuebles.</t>
  </si>
  <si>
    <t>Se trata de un procedimiento de adjudicación directa, toda vez que la cantidad que se presenta es anualizada, la cual se ejerce de manera mensual, conforme se presenten las necesidades del servicio.</t>
  </si>
  <si>
    <t>Se trata de un procedimiento de adjudicación directa, toda vez que se trata de un monto anualizado, el cual se ejercerá conforme a las necesidades de operación ordinarias y de proceso electoral, de conformidad con lo precisado en el Anexo 2.</t>
  </si>
  <si>
    <t>Con relación a la partida 21101 para la adquisición de materiales y útiles de oficina, se considera realizar la compra a través del procedimiento de adjudiación directa; lo anterior, en razón de que el monto se solicitó a través de ministraciones mensuales conforme a las necesidades y requerimientos de las unidades y requerimientos de las unidades administrativas establecidas con los POA, de conformidad con el descriptivo de art</t>
  </si>
  <si>
    <t xml:space="preserve">Atendiendo al monto total del concepto, si bien pudiera encuadrarse en un procedimiento de invitación restringida, con base en el Considerando Tercero del Acuerdo, lo cierto es que se trata de una adquisición que se realiza durante todo el año; que la ministración para dicho concepto se recibe de manera mensual y que no se cuenta en la Institución con las condiciones optimas para su adecuado almacenamiento. </t>
  </si>
  <si>
    <t xml:space="preserve">Atendiendo al monto total del concepto, si bien pudiera encuadrarse en un procedimiento deinvitación restringida, con base en el Considerando Tercero del Acuerdo, lo cierto es que se trata de una adquisición que se realiza durante todo el año; que la ministración para dicho concepto se recibe de manera mensual; y que no se cuenta en la Institución con las condiciones optimas para su adecuado almacenamiento. </t>
  </si>
  <si>
    <t xml:space="preserve">Atendiendo al monto total del concepto, si bien pudiera encuadrarse en un procedimiento de licitación pública, con base en el Considerando Tercero del Acuerdo, lo cierto es que se trata de una adquisición que se realiza durante periodos especificos del año, atendiendo a los contenidos que integran los materiales informativos con los que se componen dichos elementos. Aunado a lo anterior, la ministración para dicho concepto se recibe de manera mensual; y que no se cuenta en la Institución con las condiciones optimas para su adecuado almacenamiento. </t>
  </si>
  <si>
    <t>En el presente apartado, si bien la cantidad total anual destinada para dicho concepto, corresponde a lo establecido en el Considerando Tercero en el apartado de Invitación Restrigida, lo cierto es que el mantenimiento, reparación y conservación de los vehiculos depende de las necesidades que los mismos vayan presentando, por lo cual, la temporalidad y particularidades en las condiciones de los mismos, depende mucho del gasto y proyección que se requiera.</t>
  </si>
  <si>
    <t xml:space="preserve">Atendiendo al monto total del concepto, si bien pudiera encuadrarse en un procedimiento de invitación restringida, con base en el Considerando Tercero del Acuerdo, lo cierto es que se trata de una adquisición que se realiza durante periodos especificos del año, atendiendo a los contenidos que integran los materiales informativos con los que se componen dichos elementos. Aunado a lo anterior, la ministración para dicho concepto se recibe de manera mensual; y que no se cuenta en la Institución con las condiciones optimas para su adecuado almacenamiento. 
</t>
  </si>
  <si>
    <t>ANEXO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</si>
</sst>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Nova"/>
      <family val="2"/>
    </font>
    <font>
      <b/>
      <sz val="10"/>
      <color theme="1"/>
      <name val="Arial Nova"/>
      <family val="2"/>
    </font>
    <font>
      <b/>
      <sz val="11"/>
      <color theme="0" tint="-4.9989318521683403E-2"/>
      <name val="Calibri"/>
      <family val="2"/>
      <scheme val="minor"/>
    </font>
    <font>
      <sz val="8"/>
      <name val="Calibri"/>
      <family val="2"/>
      <scheme val="minor"/>
    </font>
    <font>
      <sz val="11"/>
      <color rgb="FF000000"/>
      <name val="Calibri"/>
      <family val="2"/>
      <scheme val="minor"/>
    </font>
    <font>
      <b/>
      <sz val="14"/>
      <color theme="1"/>
      <name val="Calibri"/>
      <family val="2"/>
      <scheme val="minor"/>
    </font>
  </fonts>
  <fills count="8">
    <fill>
      <patternFill patternType="none"/>
    </fill>
    <fill>
      <patternFill patternType="gray125"/>
    </fill>
    <fill>
      <patternFill patternType="solid">
        <fgColor rgb="FFFF99FF"/>
        <bgColor indexed="64"/>
      </patternFill>
    </fill>
    <fill>
      <patternFill patternType="solid">
        <fgColor theme="0"/>
        <bgColor indexed="64"/>
      </patternFill>
    </fill>
    <fill>
      <patternFill patternType="solid">
        <fgColor rgb="FFCC00FF"/>
        <bgColor indexed="64"/>
      </patternFill>
    </fill>
    <fill>
      <patternFill patternType="solid">
        <fgColor rgb="FFFF99CC"/>
        <bgColor indexed="64"/>
      </patternFill>
    </fill>
    <fill>
      <patternFill patternType="solid">
        <fgColor theme="0" tint="-0.14999847407452621"/>
        <bgColor indexed="64"/>
      </patternFill>
    </fill>
    <fill>
      <patternFill patternType="solid">
        <fgColor theme="0" tint="-0.249977111117893"/>
        <bgColor indexed="64"/>
      </patternFill>
    </fill>
  </fills>
  <borders count="12">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medium">
        <color rgb="FFD9D9D9"/>
      </left>
      <right style="medium">
        <color rgb="FFD9D9D9"/>
      </right>
      <top style="medium">
        <color rgb="FFD9D9D9"/>
      </top>
      <bottom style="medium">
        <color rgb="FFD9D9D9"/>
      </bottom>
      <diagonal/>
    </border>
    <border>
      <left style="medium">
        <color rgb="FFD9D9D9"/>
      </left>
      <right style="medium">
        <color rgb="FFD9D9D9"/>
      </right>
      <top/>
      <bottom style="medium">
        <color rgb="FFD9D9D9"/>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indexed="64"/>
      </top>
      <bottom style="thin">
        <color indexed="64"/>
      </bottom>
      <diagonal/>
    </border>
    <border>
      <left/>
      <right/>
      <top/>
      <bottom style="double">
        <color indexed="64"/>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8">
    <xf numFmtId="0" fontId="0" fillId="0" borderId="0" xfId="0"/>
    <xf numFmtId="0" fontId="3" fillId="2" borderId="0" xfId="0" applyFont="1" applyFill="1" applyAlignment="1">
      <alignment wrapText="1"/>
    </xf>
    <xf numFmtId="0" fontId="4" fillId="2" borderId="0" xfId="0" applyFont="1" applyFill="1" applyAlignment="1">
      <alignment horizontal="center" vertical="center" wrapText="1"/>
    </xf>
    <xf numFmtId="0" fontId="3" fillId="3" borderId="0" xfId="0" applyFont="1" applyFill="1" applyAlignment="1">
      <alignment wrapText="1"/>
    </xf>
    <xf numFmtId="0" fontId="4" fillId="2"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1" xfId="0" applyBorder="1"/>
    <xf numFmtId="43" fontId="0" fillId="0" borderId="1" xfId="1" applyFont="1" applyBorder="1"/>
    <xf numFmtId="0" fontId="5" fillId="4" borderId="1" xfId="0" applyFont="1" applyFill="1" applyBorder="1"/>
    <xf numFmtId="43" fontId="5" fillId="4" borderId="1" xfId="1" applyFont="1" applyFill="1" applyBorder="1"/>
    <xf numFmtId="0" fontId="2" fillId="5" borderId="1" xfId="0" applyFont="1" applyFill="1" applyBorder="1"/>
    <xf numFmtId="43" fontId="2" fillId="5" borderId="1" xfId="1" applyFont="1" applyFill="1" applyBorder="1"/>
    <xf numFmtId="43" fontId="0" fillId="0" borderId="1" xfId="1" applyFont="1" applyBorder="1" applyAlignment="1">
      <alignment vertical="center"/>
    </xf>
    <xf numFmtId="43" fontId="0" fillId="0" borderId="0" xfId="1" applyFont="1"/>
    <xf numFmtId="0" fontId="2" fillId="4" borderId="0" xfId="0" applyFont="1" applyFill="1"/>
    <xf numFmtId="43" fontId="2" fillId="4" borderId="0" xfId="1" applyFont="1" applyFill="1"/>
    <xf numFmtId="0" fontId="5" fillId="4" borderId="1" xfId="0" applyFont="1" applyFill="1" applyBorder="1" applyAlignment="1">
      <alignment horizontal="center" vertical="center"/>
    </xf>
    <xf numFmtId="0" fontId="5" fillId="4" borderId="1" xfId="0" applyFont="1" applyFill="1" applyBorder="1" applyAlignment="1">
      <alignment vertical="center"/>
    </xf>
    <xf numFmtId="43" fontId="5" fillId="4" borderId="1" xfId="1" applyFont="1" applyFill="1" applyBorder="1" applyAlignment="1">
      <alignment vertical="center"/>
    </xf>
    <xf numFmtId="0" fontId="0" fillId="4" borderId="1" xfId="0" applyFill="1" applyBorder="1" applyAlignment="1">
      <alignment vertical="center" wrapText="1"/>
    </xf>
    <xf numFmtId="0" fontId="0" fillId="0" borderId="0" xfId="0" applyAlignment="1">
      <alignment horizontal="center" vertical="center"/>
    </xf>
    <xf numFmtId="0" fontId="0" fillId="0" borderId="0" xfId="0" applyAlignment="1">
      <alignment vertical="center"/>
    </xf>
    <xf numFmtId="43" fontId="0" fillId="0" borderId="0" xfId="1" applyFont="1" applyAlignment="1">
      <alignment vertical="center"/>
    </xf>
    <xf numFmtId="0" fontId="0" fillId="0" borderId="0" xfId="0" applyAlignment="1">
      <alignment vertical="center" wrapText="1"/>
    </xf>
    <xf numFmtId="0" fontId="0" fillId="0" borderId="1" xfId="0" applyBorder="1" applyAlignment="1">
      <alignment horizontal="center" vertical="center"/>
    </xf>
    <xf numFmtId="0" fontId="0" fillId="0" borderId="1" xfId="0" applyBorder="1" applyAlignment="1">
      <alignment vertical="center"/>
    </xf>
    <xf numFmtId="43" fontId="0" fillId="0" borderId="1" xfId="1" applyFont="1" applyFill="1" applyBorder="1" applyAlignment="1">
      <alignment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xf numFmtId="43" fontId="0" fillId="3" borderId="1" xfId="1" applyFont="1" applyFill="1" applyBorder="1"/>
    <xf numFmtId="44" fontId="3" fillId="3" borderId="0" xfId="2" applyFont="1" applyFill="1" applyAlignment="1">
      <alignment horizontal="center" vertical="center" wrapText="1"/>
    </xf>
    <xf numFmtId="44" fontId="0" fillId="0" borderId="0" xfId="2" applyFont="1"/>
    <xf numFmtId="44" fontId="0" fillId="0" borderId="0" xfId="0" applyNumberFormat="1"/>
    <xf numFmtId="164" fontId="0" fillId="0" borderId="0" xfId="0" applyNumberFormat="1"/>
    <xf numFmtId="0" fontId="0" fillId="6" borderId="0" xfId="0" applyFill="1"/>
    <xf numFmtId="0" fontId="0" fillId="6" borderId="0" xfId="0" applyFill="1" applyAlignment="1">
      <alignment horizontal="center" vertical="center"/>
    </xf>
    <xf numFmtId="43" fontId="0" fillId="6" borderId="0" xfId="1" applyFont="1" applyFill="1" applyAlignment="1">
      <alignment vertical="center"/>
    </xf>
    <xf numFmtId="0" fontId="0" fillId="6" borderId="0" xfId="0" applyFill="1" applyAlignment="1">
      <alignment vertical="center" wrapText="1"/>
    </xf>
    <xf numFmtId="0" fontId="5" fillId="4" borderId="1" xfId="0" applyFont="1" applyFill="1" applyBorder="1" applyAlignment="1">
      <alignment horizontal="center"/>
    </xf>
    <xf numFmtId="0" fontId="0" fillId="0" borderId="6" xfId="0" applyBorder="1"/>
    <xf numFmtId="43" fontId="0" fillId="0" borderId="6" xfId="1" applyFont="1" applyBorder="1"/>
    <xf numFmtId="0" fontId="5" fillId="4" borderId="7" xfId="0" applyFont="1" applyFill="1" applyBorder="1" applyAlignment="1">
      <alignment horizontal="center"/>
    </xf>
    <xf numFmtId="0" fontId="0" fillId="0" borderId="6" xfId="0" applyBorder="1" applyAlignment="1">
      <alignment horizontal="center"/>
    </xf>
    <xf numFmtId="0" fontId="0" fillId="0" borderId="1" xfId="0" applyBorder="1" applyAlignment="1">
      <alignment horizontal="center"/>
    </xf>
    <xf numFmtId="0" fontId="0" fillId="3" borderId="1" xfId="0" applyFill="1" applyBorder="1" applyAlignment="1">
      <alignment horizontal="center"/>
    </xf>
    <xf numFmtId="43" fontId="0" fillId="7" borderId="0" xfId="1" applyFont="1" applyFill="1" applyAlignment="1">
      <alignment vertical="center"/>
    </xf>
    <xf numFmtId="43" fontId="0" fillId="6" borderId="8" xfId="1" applyFont="1" applyFill="1" applyBorder="1" applyAlignment="1">
      <alignment vertical="center"/>
    </xf>
    <xf numFmtId="0" fontId="7" fillId="0" borderId="4" xfId="0" applyFont="1" applyBorder="1" applyAlignment="1">
      <alignment vertical="center"/>
    </xf>
    <xf numFmtId="0" fontId="0" fillId="0" borderId="2" xfId="0" applyBorder="1" applyAlignment="1">
      <alignment horizontal="justify" vertical="justify" wrapText="1"/>
    </xf>
    <xf numFmtId="0" fontId="0" fillId="0" borderId="0" xfId="0" applyAlignment="1">
      <alignment horizontal="justify" vertical="justify" wrapText="1"/>
    </xf>
    <xf numFmtId="0" fontId="7" fillId="0" borderId="5" xfId="0" applyFont="1" applyBorder="1" applyAlignment="1">
      <alignment vertical="center"/>
    </xf>
    <xf numFmtId="0" fontId="0" fillId="0" borderId="2" xfId="0" applyBorder="1" applyAlignment="1">
      <alignment horizontal="justify" vertical="distributed" wrapText="1"/>
    </xf>
    <xf numFmtId="0" fontId="5" fillId="0" borderId="1" xfId="0" applyFont="1" applyBorder="1" applyAlignment="1">
      <alignment horizontal="left"/>
    </xf>
    <xf numFmtId="0" fontId="5" fillId="0" borderId="1" xfId="0" applyFont="1" applyBorder="1" applyAlignment="1">
      <alignment horizontal="center" vertical="center"/>
    </xf>
    <xf numFmtId="0" fontId="5" fillId="0" borderId="1" xfId="0" applyFont="1" applyBorder="1" applyAlignment="1">
      <alignment vertical="center"/>
    </xf>
    <xf numFmtId="43" fontId="5" fillId="0" borderId="1" xfId="1" applyFont="1" applyFill="1" applyBorder="1" applyAlignment="1">
      <alignment vertical="center"/>
    </xf>
    <xf numFmtId="0" fontId="0" fillId="0" borderId="1" xfId="0" applyBorder="1" applyAlignment="1">
      <alignment vertical="center" wrapText="1"/>
    </xf>
    <xf numFmtId="0" fontId="0" fillId="0" borderId="3" xfId="0" applyBorder="1" applyAlignment="1">
      <alignment horizontal="justify" vertical="distributed" wrapText="1"/>
    </xf>
    <xf numFmtId="0" fontId="0" fillId="0" borderId="1" xfId="0" applyBorder="1" applyAlignment="1">
      <alignment horizontal="center" wrapText="1"/>
    </xf>
    <xf numFmtId="0" fontId="0" fillId="0" borderId="0" xfId="0" applyAlignment="1">
      <alignment horizontal="justify" vertical="justify"/>
    </xf>
    <xf numFmtId="0" fontId="4" fillId="0" borderId="0" xfId="0" applyFont="1" applyAlignment="1">
      <alignment horizontal="justify" vertical="distributed" wrapText="1"/>
    </xf>
    <xf numFmtId="0" fontId="4" fillId="0" borderId="2" xfId="0" applyFont="1" applyBorder="1" applyAlignment="1">
      <alignment horizontal="center" vertical="distributed" wrapText="1"/>
    </xf>
    <xf numFmtId="0" fontId="0" fillId="0" borderId="0" xfId="0" applyAlignment="1">
      <alignment horizontal="justify" vertical="distributed" wrapText="1"/>
    </xf>
    <xf numFmtId="0" fontId="2" fillId="5" borderId="2" xfId="0" applyFont="1" applyFill="1" applyBorder="1" applyAlignment="1">
      <alignment horizontal="center"/>
    </xf>
    <xf numFmtId="0" fontId="2" fillId="5" borderId="9" xfId="0" applyFont="1" applyFill="1" applyBorder="1" applyAlignment="1">
      <alignment horizontal="center"/>
    </xf>
    <xf numFmtId="0" fontId="2" fillId="5" borderId="10" xfId="0" applyFont="1" applyFill="1" applyBorder="1" applyAlignment="1">
      <alignment horizontal="center"/>
    </xf>
    <xf numFmtId="0" fontId="3" fillId="3" borderId="0" xfId="0" applyFont="1" applyFill="1" applyAlignment="1">
      <alignment horizontal="center" wrapText="1"/>
    </xf>
    <xf numFmtId="0" fontId="0" fillId="0" borderId="0" xfId="0" applyAlignment="1">
      <alignment horizontal="center" vertical="center"/>
    </xf>
    <xf numFmtId="0" fontId="8" fillId="0" borderId="0" xfId="0" applyFont="1" applyAlignment="1">
      <alignment horizontal="center" vertical="center" wrapText="1"/>
    </xf>
    <xf numFmtId="0" fontId="5" fillId="4" borderId="7" xfId="0" applyFont="1" applyFill="1" applyBorder="1" applyAlignment="1">
      <alignment horizontal="center" wrapText="1"/>
    </xf>
    <xf numFmtId="0" fontId="0" fillId="0" borderId="6" xfId="0" applyBorder="1" applyAlignment="1">
      <alignment wrapText="1"/>
    </xf>
    <xf numFmtId="0" fontId="0" fillId="0" borderId="1" xfId="0" applyBorder="1" applyAlignment="1">
      <alignment wrapText="1"/>
    </xf>
    <xf numFmtId="0" fontId="5" fillId="4" borderId="1" xfId="0" applyFont="1" applyFill="1" applyBorder="1" applyAlignment="1">
      <alignment wrapText="1"/>
    </xf>
    <xf numFmtId="0" fontId="0" fillId="3" borderId="1" xfId="0" applyFill="1" applyBorder="1" applyAlignment="1">
      <alignment wrapText="1"/>
    </xf>
    <xf numFmtId="0" fontId="0" fillId="0" borderId="0" xfId="0" applyAlignment="1">
      <alignment wrapText="1"/>
    </xf>
    <xf numFmtId="0" fontId="2" fillId="4" borderId="0" xfId="0" applyFont="1" applyFill="1" applyAlignment="1">
      <alignment wrapText="1"/>
    </xf>
    <xf numFmtId="43" fontId="5" fillId="4" borderId="1" xfId="1" applyFont="1" applyFill="1" applyBorder="1" applyAlignment="1">
      <alignment wrapText="1"/>
    </xf>
    <xf numFmtId="0" fontId="0" fillId="3" borderId="1" xfId="0" applyFill="1" applyBorder="1" applyAlignment="1">
      <alignment horizontal="left" vertical="top" wrapText="1"/>
    </xf>
    <xf numFmtId="0" fontId="2" fillId="5" borderId="1" xfId="0" applyFont="1" applyFill="1" applyBorder="1" applyAlignment="1">
      <alignment wrapText="1"/>
    </xf>
    <xf numFmtId="0" fontId="0" fillId="4" borderId="1" xfId="0" applyFill="1" applyBorder="1" applyAlignment="1">
      <alignment wrapText="1"/>
    </xf>
    <xf numFmtId="0" fontId="0" fillId="0" borderId="1" xfId="0" applyBorder="1" applyAlignment="1">
      <alignment horizontal="left" wrapText="1"/>
    </xf>
    <xf numFmtId="0" fontId="0" fillId="3" borderId="1" xfId="0" applyFill="1" applyBorder="1" applyAlignment="1">
      <alignment horizontal="left" wrapText="1"/>
    </xf>
    <xf numFmtId="0" fontId="0" fillId="0" borderId="1" xfId="0" applyBorder="1" applyAlignment="1">
      <alignment horizontal="left" vertical="center" wrapText="1"/>
    </xf>
    <xf numFmtId="0" fontId="0" fillId="5" borderId="1" xfId="0" applyFill="1" applyBorder="1" applyAlignment="1">
      <alignment wrapText="1"/>
    </xf>
    <xf numFmtId="0" fontId="0" fillId="0" borderId="1" xfId="0" applyBorder="1" applyAlignment="1">
      <alignment horizontal="left" vertical="top" wrapText="1"/>
    </xf>
    <xf numFmtId="0" fontId="0" fillId="4" borderId="1" xfId="0" applyFill="1" applyBorder="1" applyAlignment="1">
      <alignment horizontal="left" wrapText="1"/>
    </xf>
    <xf numFmtId="0" fontId="0" fillId="0" borderId="11" xfId="0" applyBorder="1" applyAlignment="1">
      <alignment horizontal="center" vertic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3033423</xdr:colOff>
      <xdr:row>4</xdr:row>
      <xdr:rowOff>65521</xdr:rowOff>
    </xdr:from>
    <xdr:to>
      <xdr:col>4</xdr:col>
      <xdr:colOff>3468398</xdr:colOff>
      <xdr:row>4</xdr:row>
      <xdr:rowOff>65521</xdr:rowOff>
    </xdr:to>
    <xdr:pic>
      <xdr:nvPicPr>
        <xdr:cNvPr id="2" name="Imagen 16" descr="LOGO MICHOACÁN">
          <a:extLst>
            <a:ext uri="{FF2B5EF4-FFF2-40B4-BE49-F238E27FC236}">
              <a16:creationId xmlns:a16="http://schemas.microsoft.com/office/drawing/2014/main" id="{527309F2-7819-42FE-95C5-CC1055FA8E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4616" y="671657"/>
          <a:ext cx="434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165099</xdr:colOff>
      <xdr:row>0</xdr:row>
      <xdr:rowOff>117475</xdr:rowOff>
    </xdr:from>
    <xdr:to>
      <xdr:col>0</xdr:col>
      <xdr:colOff>638175</xdr:colOff>
      <xdr:row>3</xdr:row>
      <xdr:rowOff>114300</xdr:rowOff>
    </xdr:to>
    <xdr:pic>
      <xdr:nvPicPr>
        <xdr:cNvPr id="2" name="Imagen 16" descr="LOGO MICHOACÁN">
          <a:extLst>
            <a:ext uri="{FF2B5EF4-FFF2-40B4-BE49-F238E27FC236}">
              <a16:creationId xmlns:a16="http://schemas.microsoft.com/office/drawing/2014/main" id="{D146EED9-0975-4CB9-8860-3F9151FBD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099" y="117475"/>
          <a:ext cx="473076"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2560263</xdr:colOff>
      <xdr:row>0</xdr:row>
      <xdr:rowOff>0</xdr:rowOff>
    </xdr:from>
    <xdr:to>
      <xdr:col>7</xdr:col>
      <xdr:colOff>3969963</xdr:colOff>
      <xdr:row>5</xdr:row>
      <xdr:rowOff>374579</xdr:rowOff>
    </xdr:to>
    <xdr:pic>
      <xdr:nvPicPr>
        <xdr:cNvPr id="3" name="Imagen 7">
          <a:extLst>
            <a:ext uri="{FF2B5EF4-FFF2-40B4-BE49-F238E27FC236}">
              <a16:creationId xmlns:a16="http://schemas.microsoft.com/office/drawing/2014/main" id="{0704F3B0-4B85-47B5-90E4-6BBA867469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88915" y="0"/>
          <a:ext cx="1409700" cy="374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CC86E-530B-43A6-8062-041665EE19F8}">
  <sheetPr>
    <tabColor theme="0"/>
  </sheetPr>
  <dimension ref="A1:M546"/>
  <sheetViews>
    <sheetView tabSelected="1" zoomScale="88" zoomScaleNormal="88" workbookViewId="0">
      <pane ySplit="2" topLeftCell="A522" activePane="bottomLeft" state="frozen"/>
      <selection activeCell="D1" sqref="D1"/>
      <selection pane="bottomLeft" sqref="A1:I545"/>
    </sheetView>
  </sheetViews>
  <sheetFormatPr baseColWidth="10" defaultRowHeight="15" x14ac:dyDescent="0.2"/>
  <cols>
    <col min="3" max="3" width="13.5" customWidth="1"/>
    <col min="4" max="4" width="55.33203125" style="75" customWidth="1"/>
    <col min="5" max="5" width="56.83203125" style="75" customWidth="1"/>
    <col min="6" max="6" width="18.6640625" style="75" customWidth="1"/>
    <col min="7" max="7" width="14.83203125" style="13" customWidth="1"/>
    <col min="8" max="8" width="14.33203125" customWidth="1"/>
    <col min="9" max="9" width="17" style="13" customWidth="1"/>
    <col min="10" max="10" width="21.1640625" style="32" customWidth="1"/>
    <col min="11" max="11" width="14.83203125" bestFit="1" customWidth="1"/>
    <col min="12" max="12" width="16" customWidth="1"/>
    <col min="13" max="13" width="12.5" bestFit="1" customWidth="1"/>
  </cols>
  <sheetData>
    <row r="1" spans="1:11" x14ac:dyDescent="0.2">
      <c r="A1" s="87" t="s">
        <v>716</v>
      </c>
      <c r="B1" s="87"/>
      <c r="C1" s="87"/>
      <c r="D1" s="87"/>
      <c r="E1" s="87"/>
      <c r="F1" s="87"/>
      <c r="G1" s="87"/>
      <c r="H1" s="87"/>
      <c r="I1" s="87"/>
    </row>
    <row r="2" spans="1:11" s="5" customFormat="1" ht="16" x14ac:dyDescent="0.2">
      <c r="A2" s="42" t="s">
        <v>3</v>
      </c>
      <c r="B2" s="42" t="s">
        <v>4</v>
      </c>
      <c r="C2" s="42" t="s">
        <v>5</v>
      </c>
      <c r="D2" s="70" t="s">
        <v>4</v>
      </c>
      <c r="E2" s="70" t="s">
        <v>6</v>
      </c>
      <c r="F2" s="70" t="s">
        <v>7</v>
      </c>
      <c r="G2" s="42" t="s">
        <v>8</v>
      </c>
      <c r="H2" s="42" t="s">
        <v>9</v>
      </c>
      <c r="I2" s="42" t="s">
        <v>10</v>
      </c>
      <c r="J2" s="31"/>
    </row>
    <row r="3" spans="1:11" ht="16" x14ac:dyDescent="0.2">
      <c r="A3" s="40"/>
      <c r="B3" s="40"/>
      <c r="C3" s="43">
        <v>21101</v>
      </c>
      <c r="D3" s="71" t="s">
        <v>11</v>
      </c>
      <c r="E3" s="71" t="s">
        <v>12</v>
      </c>
      <c r="F3" s="71" t="s">
        <v>13</v>
      </c>
      <c r="G3" s="41">
        <v>206.17</v>
      </c>
      <c r="H3" s="40">
        <v>168</v>
      </c>
      <c r="I3" s="41">
        <f>+G3*H3</f>
        <v>34636.559999999998</v>
      </c>
      <c r="K3" s="33"/>
    </row>
    <row r="4" spans="1:11" ht="16" x14ac:dyDescent="0.2">
      <c r="A4" s="6"/>
      <c r="B4" s="44" t="s">
        <v>14</v>
      </c>
      <c r="C4" s="44">
        <v>21101</v>
      </c>
      <c r="D4" s="72" t="s">
        <v>11</v>
      </c>
      <c r="E4" s="72" t="s">
        <v>617</v>
      </c>
      <c r="F4" s="72" t="s">
        <v>13</v>
      </c>
      <c r="G4" s="7">
        <v>65</v>
      </c>
      <c r="H4" s="6">
        <v>427</v>
      </c>
      <c r="I4" s="7">
        <f t="shared" ref="I4:I67" si="0">+G4*H4</f>
        <v>27755</v>
      </c>
      <c r="K4" s="33"/>
    </row>
    <row r="5" spans="1:11" ht="16" x14ac:dyDescent="0.2">
      <c r="A5" s="6"/>
      <c r="B5" s="44" t="s">
        <v>14</v>
      </c>
      <c r="C5" s="44">
        <v>21101</v>
      </c>
      <c r="D5" s="72" t="s">
        <v>11</v>
      </c>
      <c r="E5" s="72" t="s">
        <v>15</v>
      </c>
      <c r="F5" s="72" t="s">
        <v>16</v>
      </c>
      <c r="G5" s="7">
        <v>90</v>
      </c>
      <c r="H5" s="6">
        <v>158</v>
      </c>
      <c r="I5" s="7">
        <f t="shared" si="0"/>
        <v>14220</v>
      </c>
      <c r="K5" s="33"/>
    </row>
    <row r="6" spans="1:11" ht="16" x14ac:dyDescent="0.2">
      <c r="A6" s="6"/>
      <c r="B6" s="44" t="s">
        <v>14</v>
      </c>
      <c r="C6" s="44">
        <v>21101</v>
      </c>
      <c r="D6" s="72" t="s">
        <v>11</v>
      </c>
      <c r="E6" s="72" t="s">
        <v>17</v>
      </c>
      <c r="F6" s="72" t="s">
        <v>16</v>
      </c>
      <c r="G6" s="7">
        <v>120</v>
      </c>
      <c r="H6" s="6">
        <v>332</v>
      </c>
      <c r="I6" s="7">
        <f t="shared" si="0"/>
        <v>39840</v>
      </c>
      <c r="K6" s="33"/>
    </row>
    <row r="7" spans="1:11" ht="16" x14ac:dyDescent="0.2">
      <c r="A7" s="6"/>
      <c r="B7" s="44" t="s">
        <v>14</v>
      </c>
      <c r="C7" s="44">
        <v>21101</v>
      </c>
      <c r="D7" s="72" t="s">
        <v>11</v>
      </c>
      <c r="E7" s="72" t="s">
        <v>18</v>
      </c>
      <c r="F7" s="72" t="s">
        <v>13</v>
      </c>
      <c r="G7" s="7">
        <v>19.43</v>
      </c>
      <c r="H7" s="6">
        <v>37</v>
      </c>
      <c r="I7" s="7">
        <f t="shared" si="0"/>
        <v>718.91</v>
      </c>
      <c r="K7" s="33"/>
    </row>
    <row r="8" spans="1:11" ht="16" x14ac:dyDescent="0.2">
      <c r="A8" s="6"/>
      <c r="B8" s="44" t="s">
        <v>14</v>
      </c>
      <c r="C8" s="44">
        <v>21101</v>
      </c>
      <c r="D8" s="72" t="s">
        <v>11</v>
      </c>
      <c r="E8" s="72" t="s">
        <v>19</v>
      </c>
      <c r="F8" s="72" t="s">
        <v>13</v>
      </c>
      <c r="G8" s="7">
        <v>22.75</v>
      </c>
      <c r="H8" s="6">
        <v>389</v>
      </c>
      <c r="I8" s="7">
        <f t="shared" si="0"/>
        <v>8849.75</v>
      </c>
      <c r="K8" s="33"/>
    </row>
    <row r="9" spans="1:11" ht="16" x14ac:dyDescent="0.2">
      <c r="A9" s="6"/>
      <c r="B9" s="44" t="s">
        <v>14</v>
      </c>
      <c r="C9" s="44">
        <v>21101</v>
      </c>
      <c r="D9" s="72" t="s">
        <v>11</v>
      </c>
      <c r="E9" s="72" t="s">
        <v>20</v>
      </c>
      <c r="F9" s="72" t="s">
        <v>21</v>
      </c>
      <c r="G9" s="7">
        <v>52</v>
      </c>
      <c r="H9" s="6">
        <v>178</v>
      </c>
      <c r="I9" s="7">
        <f t="shared" si="0"/>
        <v>9256</v>
      </c>
      <c r="K9" s="33"/>
    </row>
    <row r="10" spans="1:11" ht="16" x14ac:dyDescent="0.2">
      <c r="A10" s="6"/>
      <c r="B10" s="44" t="s">
        <v>14</v>
      </c>
      <c r="C10" s="44">
        <v>21101</v>
      </c>
      <c r="D10" s="72" t="s">
        <v>11</v>
      </c>
      <c r="E10" s="72" t="s">
        <v>22</v>
      </c>
      <c r="F10" s="72" t="s">
        <v>21</v>
      </c>
      <c r="G10" s="7">
        <v>52</v>
      </c>
      <c r="H10" s="6">
        <v>911</v>
      </c>
      <c r="I10" s="7">
        <f t="shared" si="0"/>
        <v>47372</v>
      </c>
      <c r="K10" s="33"/>
    </row>
    <row r="11" spans="1:11" ht="16" x14ac:dyDescent="0.2">
      <c r="A11" s="6"/>
      <c r="B11" s="44" t="s">
        <v>14</v>
      </c>
      <c r="C11" s="44">
        <v>21101</v>
      </c>
      <c r="D11" s="72" t="s">
        <v>11</v>
      </c>
      <c r="E11" s="72" t="s">
        <v>23</v>
      </c>
      <c r="F11" s="72" t="s">
        <v>21</v>
      </c>
      <c r="G11" s="7">
        <v>52</v>
      </c>
      <c r="H11" s="6">
        <v>268</v>
      </c>
      <c r="I11" s="7">
        <f t="shared" si="0"/>
        <v>13936</v>
      </c>
      <c r="K11" s="33"/>
    </row>
    <row r="12" spans="1:11" ht="16" x14ac:dyDescent="0.2">
      <c r="A12" s="6"/>
      <c r="B12" s="44" t="s">
        <v>14</v>
      </c>
      <c r="C12" s="44">
        <v>21101</v>
      </c>
      <c r="D12" s="72" t="s">
        <v>11</v>
      </c>
      <c r="E12" s="72" t="s">
        <v>24</v>
      </c>
      <c r="F12" s="72" t="s">
        <v>21</v>
      </c>
      <c r="G12" s="7">
        <v>52</v>
      </c>
      <c r="H12" s="6">
        <v>147</v>
      </c>
      <c r="I12" s="7">
        <f t="shared" si="0"/>
        <v>7644</v>
      </c>
      <c r="K12" s="33"/>
    </row>
    <row r="13" spans="1:11" ht="16" x14ac:dyDescent="0.2">
      <c r="A13" s="6"/>
      <c r="B13" s="44" t="s">
        <v>14</v>
      </c>
      <c r="C13" s="44">
        <v>21101</v>
      </c>
      <c r="D13" s="72" t="s">
        <v>11</v>
      </c>
      <c r="E13" s="72" t="s">
        <v>25</v>
      </c>
      <c r="F13" s="72" t="s">
        <v>13</v>
      </c>
      <c r="G13" s="7">
        <v>68.91</v>
      </c>
      <c r="H13" s="6">
        <v>49</v>
      </c>
      <c r="I13" s="7">
        <f t="shared" si="0"/>
        <v>3376.5899999999997</v>
      </c>
      <c r="K13" s="33"/>
    </row>
    <row r="14" spans="1:11" ht="16" x14ac:dyDescent="0.2">
      <c r="A14" s="6"/>
      <c r="B14" s="44" t="s">
        <v>14</v>
      </c>
      <c r="C14" s="44">
        <v>21101</v>
      </c>
      <c r="D14" s="72" t="s">
        <v>11</v>
      </c>
      <c r="E14" s="72" t="s">
        <v>26</v>
      </c>
      <c r="F14" s="72" t="s">
        <v>21</v>
      </c>
      <c r="G14" s="7">
        <v>42.5</v>
      </c>
      <c r="H14" s="6">
        <v>148</v>
      </c>
      <c r="I14" s="7">
        <f t="shared" si="0"/>
        <v>6290</v>
      </c>
      <c r="K14" s="33"/>
    </row>
    <row r="15" spans="1:11" ht="16" x14ac:dyDescent="0.2">
      <c r="A15" s="6"/>
      <c r="B15" s="44" t="s">
        <v>14</v>
      </c>
      <c r="C15" s="44">
        <v>21101</v>
      </c>
      <c r="D15" s="72" t="s">
        <v>11</v>
      </c>
      <c r="E15" s="72" t="s">
        <v>27</v>
      </c>
      <c r="F15" s="72" t="s">
        <v>13</v>
      </c>
      <c r="G15" s="7">
        <v>42.37</v>
      </c>
      <c r="H15" s="6">
        <v>575</v>
      </c>
      <c r="I15" s="7">
        <f t="shared" si="0"/>
        <v>24362.75</v>
      </c>
      <c r="K15" s="33"/>
    </row>
    <row r="16" spans="1:11" ht="16" x14ac:dyDescent="0.2">
      <c r="A16" s="6"/>
      <c r="B16" s="44" t="s">
        <v>14</v>
      </c>
      <c r="C16" s="44">
        <v>21101</v>
      </c>
      <c r="D16" s="72" t="s">
        <v>11</v>
      </c>
      <c r="E16" s="72" t="s">
        <v>28</v>
      </c>
      <c r="F16" s="72" t="s">
        <v>13</v>
      </c>
      <c r="G16" s="7">
        <v>43.36</v>
      </c>
      <c r="H16" s="6">
        <v>1266</v>
      </c>
      <c r="I16" s="7">
        <f t="shared" si="0"/>
        <v>54893.760000000002</v>
      </c>
      <c r="K16" s="33"/>
    </row>
    <row r="17" spans="1:11" ht="16" x14ac:dyDescent="0.2">
      <c r="A17" s="6"/>
      <c r="B17" s="44" t="s">
        <v>14</v>
      </c>
      <c r="C17" s="44">
        <v>21101</v>
      </c>
      <c r="D17" s="72" t="s">
        <v>11</v>
      </c>
      <c r="E17" s="72" t="s">
        <v>29</v>
      </c>
      <c r="F17" s="72" t="s">
        <v>30</v>
      </c>
      <c r="G17" s="7">
        <v>166.47</v>
      </c>
      <c r="H17" s="6">
        <v>150</v>
      </c>
      <c r="I17" s="7">
        <f t="shared" si="0"/>
        <v>24970.5</v>
      </c>
      <c r="K17" s="33"/>
    </row>
    <row r="18" spans="1:11" ht="16" x14ac:dyDescent="0.2">
      <c r="A18" s="6"/>
      <c r="B18" s="44" t="s">
        <v>14</v>
      </c>
      <c r="C18" s="44">
        <v>21101</v>
      </c>
      <c r="D18" s="72" t="s">
        <v>11</v>
      </c>
      <c r="E18" s="72" t="s">
        <v>31</v>
      </c>
      <c r="F18" s="72" t="s">
        <v>32</v>
      </c>
      <c r="G18" s="7">
        <v>273</v>
      </c>
      <c r="H18" s="6">
        <v>495</v>
      </c>
      <c r="I18" s="7">
        <f t="shared" si="0"/>
        <v>135135</v>
      </c>
      <c r="K18" s="33"/>
    </row>
    <row r="19" spans="1:11" ht="16" x14ac:dyDescent="0.2">
      <c r="A19" s="6"/>
      <c r="B19" s="44" t="s">
        <v>14</v>
      </c>
      <c r="C19" s="44">
        <v>21101</v>
      </c>
      <c r="D19" s="72" t="s">
        <v>11</v>
      </c>
      <c r="E19" s="72" t="s">
        <v>33</v>
      </c>
      <c r="F19" s="72" t="s">
        <v>13</v>
      </c>
      <c r="G19" s="7">
        <v>129</v>
      </c>
      <c r="H19" s="6">
        <v>37</v>
      </c>
      <c r="I19" s="7">
        <f t="shared" si="0"/>
        <v>4773</v>
      </c>
      <c r="K19" s="33"/>
    </row>
    <row r="20" spans="1:11" ht="16" x14ac:dyDescent="0.2">
      <c r="A20" s="6"/>
      <c r="B20" s="44" t="s">
        <v>14</v>
      </c>
      <c r="C20" s="44">
        <v>21101</v>
      </c>
      <c r="D20" s="72" t="s">
        <v>11</v>
      </c>
      <c r="E20" s="72" t="s">
        <v>34</v>
      </c>
      <c r="F20" s="72" t="s">
        <v>13</v>
      </c>
      <c r="G20" s="7">
        <v>149</v>
      </c>
      <c r="H20" s="6">
        <v>41</v>
      </c>
      <c r="I20" s="7">
        <f t="shared" si="0"/>
        <v>6109</v>
      </c>
      <c r="K20" s="33"/>
    </row>
    <row r="21" spans="1:11" ht="32" x14ac:dyDescent="0.2">
      <c r="A21" s="6"/>
      <c r="B21" s="44" t="s">
        <v>14</v>
      </c>
      <c r="C21" s="44">
        <v>21101</v>
      </c>
      <c r="D21" s="72" t="s">
        <v>11</v>
      </c>
      <c r="E21" s="72" t="s">
        <v>35</v>
      </c>
      <c r="F21" s="72" t="s">
        <v>199</v>
      </c>
      <c r="G21" s="7">
        <v>6158.9</v>
      </c>
      <c r="H21" s="6">
        <v>6</v>
      </c>
      <c r="I21" s="7">
        <f t="shared" si="0"/>
        <v>36953.399999999994</v>
      </c>
      <c r="K21" s="33"/>
    </row>
    <row r="22" spans="1:11" ht="16" x14ac:dyDescent="0.2">
      <c r="A22" s="6"/>
      <c r="B22" s="44" t="s">
        <v>14</v>
      </c>
      <c r="C22" s="44">
        <v>21101</v>
      </c>
      <c r="D22" s="72" t="s">
        <v>11</v>
      </c>
      <c r="E22" s="72" t="s">
        <v>36</v>
      </c>
      <c r="F22" s="72" t="s">
        <v>13</v>
      </c>
      <c r="G22" s="7">
        <v>95.33</v>
      </c>
      <c r="H22" s="6">
        <v>296</v>
      </c>
      <c r="I22" s="7">
        <f t="shared" si="0"/>
        <v>28217.68</v>
      </c>
      <c r="K22" s="33"/>
    </row>
    <row r="23" spans="1:11" ht="16" x14ac:dyDescent="0.2">
      <c r="A23" s="6"/>
      <c r="B23" s="44" t="s">
        <v>14</v>
      </c>
      <c r="C23" s="44">
        <v>21101</v>
      </c>
      <c r="D23" s="72" t="s">
        <v>11</v>
      </c>
      <c r="E23" s="72" t="s">
        <v>37</v>
      </c>
      <c r="F23" s="72" t="s">
        <v>13</v>
      </c>
      <c r="G23" s="7">
        <v>55.19</v>
      </c>
      <c r="H23" s="6">
        <v>1029</v>
      </c>
      <c r="I23" s="7">
        <f t="shared" si="0"/>
        <v>56790.509999999995</v>
      </c>
      <c r="K23" s="33"/>
    </row>
    <row r="24" spans="1:11" ht="16" x14ac:dyDescent="0.2">
      <c r="A24" s="6"/>
      <c r="B24" s="44" t="s">
        <v>14</v>
      </c>
      <c r="C24" s="44">
        <v>21101</v>
      </c>
      <c r="D24" s="72" t="s">
        <v>11</v>
      </c>
      <c r="E24" s="72" t="s">
        <v>38</v>
      </c>
      <c r="F24" s="72" t="s">
        <v>13</v>
      </c>
      <c r="G24" s="7">
        <v>59.03</v>
      </c>
      <c r="H24" s="6">
        <v>1111</v>
      </c>
      <c r="I24" s="7">
        <f t="shared" si="0"/>
        <v>65582.33</v>
      </c>
      <c r="K24" s="33"/>
    </row>
    <row r="25" spans="1:11" ht="16" x14ac:dyDescent="0.2">
      <c r="A25" s="6"/>
      <c r="B25" s="44" t="s">
        <v>14</v>
      </c>
      <c r="C25" s="44">
        <v>21101</v>
      </c>
      <c r="D25" s="72" t="s">
        <v>11</v>
      </c>
      <c r="E25" s="72" t="s">
        <v>39</v>
      </c>
      <c r="F25" s="72" t="s">
        <v>16</v>
      </c>
      <c r="G25" s="7">
        <v>175.76560000000001</v>
      </c>
      <c r="H25" s="6">
        <v>177</v>
      </c>
      <c r="I25" s="7">
        <f t="shared" si="0"/>
        <v>31110.511200000001</v>
      </c>
      <c r="K25" s="33"/>
    </row>
    <row r="26" spans="1:11" ht="16" x14ac:dyDescent="0.2">
      <c r="A26" s="6"/>
      <c r="B26" s="44" t="s">
        <v>14</v>
      </c>
      <c r="C26" s="44">
        <v>21101</v>
      </c>
      <c r="D26" s="72" t="s">
        <v>11</v>
      </c>
      <c r="E26" s="72" t="s">
        <v>40</v>
      </c>
      <c r="F26" s="72" t="s">
        <v>16</v>
      </c>
      <c r="G26" s="7">
        <v>238.1309</v>
      </c>
      <c r="H26" s="6">
        <v>109</v>
      </c>
      <c r="I26" s="7">
        <f t="shared" si="0"/>
        <v>25956.268100000001</v>
      </c>
      <c r="K26" s="33"/>
    </row>
    <row r="27" spans="1:11" ht="16" x14ac:dyDescent="0.2">
      <c r="A27" s="6"/>
      <c r="B27" s="44" t="s">
        <v>14</v>
      </c>
      <c r="C27" s="44">
        <v>21101</v>
      </c>
      <c r="D27" s="72" t="s">
        <v>11</v>
      </c>
      <c r="E27" s="72" t="s">
        <v>41</v>
      </c>
      <c r="F27" s="72" t="s">
        <v>13</v>
      </c>
      <c r="G27" s="7">
        <v>424.11</v>
      </c>
      <c r="H27" s="6">
        <v>43</v>
      </c>
      <c r="I27" s="7">
        <f t="shared" si="0"/>
        <v>18236.73</v>
      </c>
      <c r="K27" s="33"/>
    </row>
    <row r="28" spans="1:11" ht="16" x14ac:dyDescent="0.2">
      <c r="A28" s="6"/>
      <c r="B28" s="44" t="s">
        <v>14</v>
      </c>
      <c r="C28" s="44">
        <v>21101</v>
      </c>
      <c r="D28" s="72" t="s">
        <v>11</v>
      </c>
      <c r="E28" s="72" t="s">
        <v>42</v>
      </c>
      <c r="F28" s="72" t="s">
        <v>16</v>
      </c>
      <c r="G28" s="7">
        <v>33.380000000000003</v>
      </c>
      <c r="H28" s="6">
        <v>136</v>
      </c>
      <c r="I28" s="7">
        <f t="shared" si="0"/>
        <v>4539.68</v>
      </c>
      <c r="K28" s="33"/>
    </row>
    <row r="29" spans="1:11" ht="16" x14ac:dyDescent="0.2">
      <c r="A29" s="6"/>
      <c r="B29" s="44" t="s">
        <v>14</v>
      </c>
      <c r="C29" s="44">
        <v>21101</v>
      </c>
      <c r="D29" s="72" t="s">
        <v>11</v>
      </c>
      <c r="E29" s="72" t="s">
        <v>43</v>
      </c>
      <c r="F29" s="72" t="s">
        <v>13</v>
      </c>
      <c r="G29" s="7">
        <v>25.59</v>
      </c>
      <c r="H29" s="6">
        <v>907</v>
      </c>
      <c r="I29" s="7">
        <f t="shared" si="0"/>
        <v>23210.13</v>
      </c>
      <c r="K29" s="33"/>
    </row>
    <row r="30" spans="1:11" ht="16" x14ac:dyDescent="0.2">
      <c r="A30" s="6"/>
      <c r="B30" s="44" t="s">
        <v>14</v>
      </c>
      <c r="C30" s="44">
        <v>21101</v>
      </c>
      <c r="D30" s="72" t="s">
        <v>11</v>
      </c>
      <c r="E30" s="72" t="s">
        <v>44</v>
      </c>
      <c r="F30" s="72" t="s">
        <v>13</v>
      </c>
      <c r="G30" s="7">
        <v>29.16</v>
      </c>
      <c r="H30" s="6">
        <v>357</v>
      </c>
      <c r="I30" s="7">
        <f t="shared" si="0"/>
        <v>10410.120000000001</v>
      </c>
      <c r="K30" s="33"/>
    </row>
    <row r="31" spans="1:11" ht="16" x14ac:dyDescent="0.2">
      <c r="A31" s="6"/>
      <c r="B31" s="44" t="s">
        <v>14</v>
      </c>
      <c r="C31" s="44">
        <v>21101</v>
      </c>
      <c r="D31" s="72" t="s">
        <v>11</v>
      </c>
      <c r="E31" s="72" t="s">
        <v>45</v>
      </c>
      <c r="F31" s="72" t="s">
        <v>13</v>
      </c>
      <c r="G31" s="7">
        <v>46.75</v>
      </c>
      <c r="H31" s="6">
        <v>129</v>
      </c>
      <c r="I31" s="7">
        <f t="shared" si="0"/>
        <v>6030.75</v>
      </c>
      <c r="K31" s="33"/>
    </row>
    <row r="32" spans="1:11" ht="16" x14ac:dyDescent="0.2">
      <c r="A32" s="6"/>
      <c r="B32" s="44" t="s">
        <v>14</v>
      </c>
      <c r="C32" s="44">
        <v>21101</v>
      </c>
      <c r="D32" s="72" t="s">
        <v>11</v>
      </c>
      <c r="E32" s="72" t="s">
        <v>46</v>
      </c>
      <c r="F32" s="72" t="s">
        <v>13</v>
      </c>
      <c r="G32" s="7">
        <v>185.5333</v>
      </c>
      <c r="H32" s="6">
        <v>68</v>
      </c>
      <c r="I32" s="7">
        <f t="shared" si="0"/>
        <v>12616.2644</v>
      </c>
      <c r="K32" s="33"/>
    </row>
    <row r="33" spans="1:11" ht="16" x14ac:dyDescent="0.2">
      <c r="A33" s="6"/>
      <c r="B33" s="44" t="s">
        <v>14</v>
      </c>
      <c r="C33" s="44">
        <v>21101</v>
      </c>
      <c r="D33" s="72" t="s">
        <v>11</v>
      </c>
      <c r="E33" s="72" t="s">
        <v>47</v>
      </c>
      <c r="F33" s="72" t="s">
        <v>13</v>
      </c>
      <c r="G33" s="7">
        <v>192.13</v>
      </c>
      <c r="H33" s="6">
        <v>583</v>
      </c>
      <c r="I33" s="7">
        <f t="shared" si="0"/>
        <v>112011.79</v>
      </c>
      <c r="K33" s="33"/>
    </row>
    <row r="34" spans="1:11" ht="16" x14ac:dyDescent="0.2">
      <c r="A34" s="6"/>
      <c r="B34" s="44" t="s">
        <v>14</v>
      </c>
      <c r="C34" s="44">
        <v>21101</v>
      </c>
      <c r="D34" s="72" t="s">
        <v>11</v>
      </c>
      <c r="E34" s="72" t="s">
        <v>48</v>
      </c>
      <c r="F34" s="72" t="s">
        <v>21</v>
      </c>
      <c r="G34" s="7">
        <v>24.36</v>
      </c>
      <c r="H34" s="6">
        <v>398</v>
      </c>
      <c r="I34" s="7">
        <f t="shared" si="0"/>
        <v>9695.2800000000007</v>
      </c>
      <c r="K34" s="33"/>
    </row>
    <row r="35" spans="1:11" ht="16" x14ac:dyDescent="0.2">
      <c r="A35" s="6"/>
      <c r="B35" s="44" t="s">
        <v>14</v>
      </c>
      <c r="C35" s="44">
        <v>21101</v>
      </c>
      <c r="D35" s="72" t="s">
        <v>11</v>
      </c>
      <c r="E35" s="72" t="s">
        <v>49</v>
      </c>
      <c r="F35" s="72" t="s">
        <v>21</v>
      </c>
      <c r="G35" s="7">
        <v>19.22</v>
      </c>
      <c r="H35" s="6">
        <v>592</v>
      </c>
      <c r="I35" s="7">
        <f t="shared" si="0"/>
        <v>11378.24</v>
      </c>
      <c r="K35" s="33"/>
    </row>
    <row r="36" spans="1:11" ht="16" x14ac:dyDescent="0.2">
      <c r="A36" s="6"/>
      <c r="B36" s="44" t="s">
        <v>14</v>
      </c>
      <c r="C36" s="44">
        <v>21101</v>
      </c>
      <c r="D36" s="72" t="s">
        <v>11</v>
      </c>
      <c r="E36" s="72" t="s">
        <v>50</v>
      </c>
      <c r="F36" s="72" t="s">
        <v>21</v>
      </c>
      <c r="G36" s="7">
        <v>70.66</v>
      </c>
      <c r="H36" s="6">
        <v>202</v>
      </c>
      <c r="I36" s="7">
        <f t="shared" si="0"/>
        <v>14273.32</v>
      </c>
      <c r="K36" s="33"/>
    </row>
    <row r="37" spans="1:11" ht="16" x14ac:dyDescent="0.2">
      <c r="A37" s="6"/>
      <c r="B37" s="44" t="s">
        <v>14</v>
      </c>
      <c r="C37" s="44">
        <v>21101</v>
      </c>
      <c r="D37" s="72" t="s">
        <v>11</v>
      </c>
      <c r="E37" s="72" t="s">
        <v>51</v>
      </c>
      <c r="F37" s="72" t="s">
        <v>21</v>
      </c>
      <c r="G37" s="7">
        <v>45.76</v>
      </c>
      <c r="H37" s="6">
        <v>113</v>
      </c>
      <c r="I37" s="7">
        <f t="shared" si="0"/>
        <v>5170.88</v>
      </c>
      <c r="K37" s="33"/>
    </row>
    <row r="38" spans="1:11" ht="16" x14ac:dyDescent="0.2">
      <c r="A38" s="6"/>
      <c r="B38" s="44" t="s">
        <v>14</v>
      </c>
      <c r="C38" s="44">
        <v>21101</v>
      </c>
      <c r="D38" s="72" t="s">
        <v>11</v>
      </c>
      <c r="E38" s="72" t="s">
        <v>52</v>
      </c>
      <c r="F38" s="72" t="s">
        <v>13</v>
      </c>
      <c r="G38" s="7">
        <v>66.851799999999997</v>
      </c>
      <c r="H38" s="6">
        <v>47</v>
      </c>
      <c r="I38" s="7">
        <f t="shared" si="0"/>
        <v>3142.0346</v>
      </c>
      <c r="K38" s="33"/>
    </row>
    <row r="39" spans="1:11" ht="16" x14ac:dyDescent="0.2">
      <c r="A39" s="6"/>
      <c r="B39" s="44" t="s">
        <v>14</v>
      </c>
      <c r="C39" s="44">
        <v>21101</v>
      </c>
      <c r="D39" s="72" t="s">
        <v>11</v>
      </c>
      <c r="E39" s="72" t="s">
        <v>53</v>
      </c>
      <c r="F39" s="72" t="s">
        <v>199</v>
      </c>
      <c r="G39" s="7">
        <v>119.9</v>
      </c>
      <c r="H39" s="6">
        <v>40</v>
      </c>
      <c r="I39" s="7">
        <f t="shared" si="0"/>
        <v>4796</v>
      </c>
      <c r="K39" s="33"/>
    </row>
    <row r="40" spans="1:11" ht="16" x14ac:dyDescent="0.2">
      <c r="A40" s="6"/>
      <c r="B40" s="44" t="s">
        <v>14</v>
      </c>
      <c r="C40" s="44">
        <v>21101</v>
      </c>
      <c r="D40" s="72" t="s">
        <v>11</v>
      </c>
      <c r="E40" s="72" t="s">
        <v>54</v>
      </c>
      <c r="F40" s="72" t="s">
        <v>13</v>
      </c>
      <c r="G40" s="7">
        <v>48</v>
      </c>
      <c r="H40" s="6">
        <v>86</v>
      </c>
      <c r="I40" s="7">
        <f t="shared" si="0"/>
        <v>4128</v>
      </c>
      <c r="K40" s="33"/>
    </row>
    <row r="41" spans="1:11" ht="16" x14ac:dyDescent="0.2">
      <c r="A41" s="6"/>
      <c r="B41" s="44" t="s">
        <v>14</v>
      </c>
      <c r="C41" s="44">
        <v>21101</v>
      </c>
      <c r="D41" s="72" t="s">
        <v>11</v>
      </c>
      <c r="E41" s="72" t="s">
        <v>55</v>
      </c>
      <c r="F41" s="72" t="s">
        <v>13</v>
      </c>
      <c r="G41" s="7">
        <v>22.1</v>
      </c>
      <c r="H41" s="6">
        <v>50</v>
      </c>
      <c r="I41" s="7">
        <f t="shared" si="0"/>
        <v>1105</v>
      </c>
      <c r="K41" s="33"/>
    </row>
    <row r="42" spans="1:11" ht="16" x14ac:dyDescent="0.2">
      <c r="A42" s="6"/>
      <c r="B42" s="44" t="s">
        <v>14</v>
      </c>
      <c r="C42" s="44">
        <v>21101</v>
      </c>
      <c r="D42" s="72" t="s">
        <v>11</v>
      </c>
      <c r="E42" s="72" t="s">
        <v>56</v>
      </c>
      <c r="F42" s="72" t="s">
        <v>13</v>
      </c>
      <c r="G42" s="7">
        <v>31.49</v>
      </c>
      <c r="H42" s="6">
        <v>96</v>
      </c>
      <c r="I42" s="7">
        <f t="shared" si="0"/>
        <v>3023.04</v>
      </c>
      <c r="K42" s="33"/>
    </row>
    <row r="43" spans="1:11" ht="16" x14ac:dyDescent="0.2">
      <c r="A43" s="6"/>
      <c r="B43" s="44" t="s">
        <v>14</v>
      </c>
      <c r="C43" s="44">
        <v>21101</v>
      </c>
      <c r="D43" s="72" t="s">
        <v>11</v>
      </c>
      <c r="E43" s="72" t="s">
        <v>57</v>
      </c>
      <c r="F43" s="72" t="s">
        <v>13</v>
      </c>
      <c r="G43" s="7">
        <v>56.06</v>
      </c>
      <c r="H43" s="6">
        <v>240</v>
      </c>
      <c r="I43" s="7">
        <f t="shared" si="0"/>
        <v>13454.400000000001</v>
      </c>
      <c r="K43" s="33"/>
    </row>
    <row r="44" spans="1:11" ht="16" x14ac:dyDescent="0.2">
      <c r="A44" s="6"/>
      <c r="B44" s="44" t="s">
        <v>14</v>
      </c>
      <c r="C44" s="44">
        <v>21101</v>
      </c>
      <c r="D44" s="72" t="s">
        <v>11</v>
      </c>
      <c r="E44" s="72" t="s">
        <v>58</v>
      </c>
      <c r="F44" s="72" t="s">
        <v>13</v>
      </c>
      <c r="G44" s="7">
        <v>54.28</v>
      </c>
      <c r="H44" s="6">
        <v>34</v>
      </c>
      <c r="I44" s="7">
        <f t="shared" si="0"/>
        <v>1845.52</v>
      </c>
      <c r="K44" s="33"/>
    </row>
    <row r="45" spans="1:11" ht="16" x14ac:dyDescent="0.2">
      <c r="A45" s="6"/>
      <c r="B45" s="44" t="s">
        <v>14</v>
      </c>
      <c r="C45" s="44">
        <v>21101</v>
      </c>
      <c r="D45" s="72" t="s">
        <v>11</v>
      </c>
      <c r="E45" s="72" t="s">
        <v>59</v>
      </c>
      <c r="F45" s="72" t="s">
        <v>13</v>
      </c>
      <c r="G45" s="7">
        <v>25.96</v>
      </c>
      <c r="H45" s="6">
        <v>129</v>
      </c>
      <c r="I45" s="7">
        <f t="shared" si="0"/>
        <v>3348.84</v>
      </c>
      <c r="K45" s="33"/>
    </row>
    <row r="46" spans="1:11" ht="16" x14ac:dyDescent="0.2">
      <c r="A46" s="6"/>
      <c r="B46" s="44" t="s">
        <v>14</v>
      </c>
      <c r="C46" s="44">
        <v>21101</v>
      </c>
      <c r="D46" s="72" t="s">
        <v>11</v>
      </c>
      <c r="E46" s="72" t="s">
        <v>60</v>
      </c>
      <c r="F46" s="72" t="s">
        <v>61</v>
      </c>
      <c r="G46" s="7">
        <v>14.17</v>
      </c>
      <c r="H46" s="6">
        <v>58</v>
      </c>
      <c r="I46" s="7">
        <f t="shared" si="0"/>
        <v>821.86</v>
      </c>
      <c r="K46" s="33"/>
    </row>
    <row r="47" spans="1:11" ht="16" x14ac:dyDescent="0.2">
      <c r="A47" s="6"/>
      <c r="B47" s="44" t="s">
        <v>14</v>
      </c>
      <c r="C47" s="44">
        <v>21101</v>
      </c>
      <c r="D47" s="72" t="s">
        <v>11</v>
      </c>
      <c r="E47" s="72" t="s">
        <v>62</v>
      </c>
      <c r="F47" s="72" t="s">
        <v>13</v>
      </c>
      <c r="G47" s="7">
        <v>3.49</v>
      </c>
      <c r="H47" s="6">
        <v>462</v>
      </c>
      <c r="I47" s="7">
        <f t="shared" si="0"/>
        <v>1612.38</v>
      </c>
      <c r="K47" s="33"/>
    </row>
    <row r="48" spans="1:11" ht="16" x14ac:dyDescent="0.2">
      <c r="A48" s="6"/>
      <c r="B48" s="44" t="s">
        <v>14</v>
      </c>
      <c r="C48" s="44">
        <v>21101</v>
      </c>
      <c r="D48" s="72" t="s">
        <v>11</v>
      </c>
      <c r="E48" s="72" t="s">
        <v>63</v>
      </c>
      <c r="F48" s="72" t="s">
        <v>13</v>
      </c>
      <c r="G48" s="7">
        <v>21.24</v>
      </c>
      <c r="H48" s="6">
        <v>211</v>
      </c>
      <c r="I48" s="7">
        <f t="shared" si="0"/>
        <v>4481.6399999999994</v>
      </c>
      <c r="K48" s="33"/>
    </row>
    <row r="49" spans="1:11" ht="16" x14ac:dyDescent="0.2">
      <c r="A49" s="6"/>
      <c r="B49" s="44" t="s">
        <v>14</v>
      </c>
      <c r="C49" s="44">
        <v>21101</v>
      </c>
      <c r="D49" s="72" t="s">
        <v>11</v>
      </c>
      <c r="E49" s="72" t="s">
        <v>64</v>
      </c>
      <c r="F49" s="72" t="s">
        <v>13</v>
      </c>
      <c r="G49" s="7">
        <v>185.22</v>
      </c>
      <c r="H49" s="6">
        <v>41</v>
      </c>
      <c r="I49" s="7">
        <f t="shared" si="0"/>
        <v>7594.0199999999995</v>
      </c>
      <c r="K49" s="33"/>
    </row>
    <row r="50" spans="1:11" ht="16" x14ac:dyDescent="0.2">
      <c r="A50" s="6"/>
      <c r="B50" s="44" t="s">
        <v>14</v>
      </c>
      <c r="C50" s="44">
        <v>21101</v>
      </c>
      <c r="D50" s="72" t="s">
        <v>11</v>
      </c>
      <c r="E50" s="72" t="s">
        <v>65</v>
      </c>
      <c r="F50" s="72" t="s">
        <v>13</v>
      </c>
      <c r="G50" s="7">
        <v>87</v>
      </c>
      <c r="H50" s="6">
        <v>142</v>
      </c>
      <c r="I50" s="7">
        <f t="shared" si="0"/>
        <v>12354</v>
      </c>
      <c r="K50" s="33"/>
    </row>
    <row r="51" spans="1:11" ht="16" x14ac:dyDescent="0.2">
      <c r="A51" s="6"/>
      <c r="B51" s="44" t="s">
        <v>14</v>
      </c>
      <c r="C51" s="44">
        <v>21101</v>
      </c>
      <c r="D51" s="72" t="s">
        <v>11</v>
      </c>
      <c r="E51" s="72" t="s">
        <v>66</v>
      </c>
      <c r="F51" s="72" t="s">
        <v>13</v>
      </c>
      <c r="G51" s="7">
        <v>1441.94</v>
      </c>
      <c r="H51" s="6">
        <v>13</v>
      </c>
      <c r="I51" s="7">
        <f t="shared" si="0"/>
        <v>18745.22</v>
      </c>
      <c r="K51" s="33"/>
    </row>
    <row r="52" spans="1:11" ht="16" x14ac:dyDescent="0.2">
      <c r="A52" s="6"/>
      <c r="B52" s="44" t="s">
        <v>14</v>
      </c>
      <c r="C52" s="44">
        <v>21101</v>
      </c>
      <c r="D52" s="72" t="s">
        <v>11</v>
      </c>
      <c r="E52" s="72" t="s">
        <v>67</v>
      </c>
      <c r="F52" s="72" t="s">
        <v>16</v>
      </c>
      <c r="G52" s="7">
        <v>166.36</v>
      </c>
      <c r="H52" s="6">
        <v>24</v>
      </c>
      <c r="I52" s="7">
        <f t="shared" si="0"/>
        <v>3992.6400000000003</v>
      </c>
      <c r="K52" s="33"/>
    </row>
    <row r="53" spans="1:11" ht="16" x14ac:dyDescent="0.2">
      <c r="A53" s="6"/>
      <c r="B53" s="44" t="s">
        <v>14</v>
      </c>
      <c r="C53" s="44">
        <v>21101</v>
      </c>
      <c r="D53" s="72" t="s">
        <v>11</v>
      </c>
      <c r="E53" s="72" t="s">
        <v>68</v>
      </c>
      <c r="F53" s="72" t="s">
        <v>16</v>
      </c>
      <c r="G53" s="7">
        <v>25</v>
      </c>
      <c r="H53" s="6">
        <v>50</v>
      </c>
      <c r="I53" s="7">
        <f t="shared" si="0"/>
        <v>1250</v>
      </c>
      <c r="K53" s="33"/>
    </row>
    <row r="54" spans="1:11" ht="16" x14ac:dyDescent="0.2">
      <c r="A54" s="6"/>
      <c r="B54" s="44" t="s">
        <v>14</v>
      </c>
      <c r="C54" s="44">
        <v>21101</v>
      </c>
      <c r="D54" s="72" t="s">
        <v>11</v>
      </c>
      <c r="E54" s="72" t="s">
        <v>69</v>
      </c>
      <c r="F54" s="72" t="s">
        <v>13</v>
      </c>
      <c r="G54" s="7">
        <v>62.42</v>
      </c>
      <c r="H54" s="6">
        <v>144</v>
      </c>
      <c r="I54" s="7">
        <f t="shared" si="0"/>
        <v>8988.48</v>
      </c>
      <c r="K54" s="33"/>
    </row>
    <row r="55" spans="1:11" ht="16" x14ac:dyDescent="0.2">
      <c r="A55" s="6"/>
      <c r="B55" s="44" t="s">
        <v>14</v>
      </c>
      <c r="C55" s="44">
        <v>21101</v>
      </c>
      <c r="D55" s="72" t="s">
        <v>11</v>
      </c>
      <c r="E55" s="72" t="s">
        <v>70</v>
      </c>
      <c r="F55" s="72" t="s">
        <v>16</v>
      </c>
      <c r="G55" s="7">
        <v>230.92</v>
      </c>
      <c r="H55" s="6">
        <v>376</v>
      </c>
      <c r="I55" s="7">
        <f t="shared" si="0"/>
        <v>86825.919999999998</v>
      </c>
      <c r="K55" s="33"/>
    </row>
    <row r="56" spans="1:11" ht="16" x14ac:dyDescent="0.2">
      <c r="A56" s="6"/>
      <c r="B56" s="44" t="s">
        <v>14</v>
      </c>
      <c r="C56" s="44">
        <v>21101</v>
      </c>
      <c r="D56" s="72" t="s">
        <v>11</v>
      </c>
      <c r="E56" s="72" t="s">
        <v>71</v>
      </c>
      <c r="F56" s="72" t="s">
        <v>16</v>
      </c>
      <c r="G56" s="7">
        <v>250.75</v>
      </c>
      <c r="H56" s="6">
        <v>271</v>
      </c>
      <c r="I56" s="7">
        <f t="shared" si="0"/>
        <v>67953.25</v>
      </c>
      <c r="K56" s="33"/>
    </row>
    <row r="57" spans="1:11" ht="16" x14ac:dyDescent="0.2">
      <c r="A57" s="6"/>
      <c r="B57" s="44" t="s">
        <v>14</v>
      </c>
      <c r="C57" s="44">
        <v>21101</v>
      </c>
      <c r="D57" s="72" t="s">
        <v>11</v>
      </c>
      <c r="E57" s="72" t="s">
        <v>72</v>
      </c>
      <c r="F57" s="72" t="s">
        <v>61</v>
      </c>
      <c r="G57" s="7">
        <v>500.27159999999998</v>
      </c>
      <c r="H57" s="6">
        <v>33</v>
      </c>
      <c r="I57" s="7">
        <f t="shared" si="0"/>
        <v>16508.962799999998</v>
      </c>
      <c r="K57" s="33"/>
    </row>
    <row r="58" spans="1:11" ht="16" x14ac:dyDescent="0.2">
      <c r="A58" s="6"/>
      <c r="B58" s="44" t="s">
        <v>14</v>
      </c>
      <c r="C58" s="44">
        <v>21101</v>
      </c>
      <c r="D58" s="72" t="s">
        <v>11</v>
      </c>
      <c r="E58" s="72" t="s">
        <v>73</v>
      </c>
      <c r="F58" s="72" t="s">
        <v>199</v>
      </c>
      <c r="G58" s="7">
        <v>13.2</v>
      </c>
      <c r="H58" s="6">
        <v>873</v>
      </c>
      <c r="I58" s="7">
        <f t="shared" si="0"/>
        <v>11523.599999999999</v>
      </c>
      <c r="K58" s="33"/>
    </row>
    <row r="59" spans="1:11" ht="16" x14ac:dyDescent="0.2">
      <c r="A59" s="6"/>
      <c r="B59" s="44" t="s">
        <v>14</v>
      </c>
      <c r="C59" s="44">
        <v>21101</v>
      </c>
      <c r="D59" s="72" t="s">
        <v>11</v>
      </c>
      <c r="E59" s="72" t="s">
        <v>74</v>
      </c>
      <c r="F59" s="72" t="s">
        <v>13</v>
      </c>
      <c r="G59" s="7">
        <v>31.15</v>
      </c>
      <c r="H59" s="6">
        <v>14</v>
      </c>
      <c r="I59" s="7">
        <f t="shared" si="0"/>
        <v>436.09999999999997</v>
      </c>
      <c r="K59" s="33"/>
    </row>
    <row r="60" spans="1:11" ht="16" x14ac:dyDescent="0.2">
      <c r="A60" s="6"/>
      <c r="B60" s="44" t="s">
        <v>14</v>
      </c>
      <c r="C60" s="44">
        <v>21101</v>
      </c>
      <c r="D60" s="72" t="s">
        <v>11</v>
      </c>
      <c r="E60" s="72" t="s">
        <v>75</v>
      </c>
      <c r="F60" s="72" t="s">
        <v>13</v>
      </c>
      <c r="G60" s="7">
        <v>7</v>
      </c>
      <c r="H60" s="6">
        <v>330</v>
      </c>
      <c r="I60" s="7">
        <f t="shared" si="0"/>
        <v>2310</v>
      </c>
      <c r="K60" s="33"/>
    </row>
    <row r="61" spans="1:11" ht="16" x14ac:dyDescent="0.2">
      <c r="A61" s="6"/>
      <c r="B61" s="44" t="s">
        <v>14</v>
      </c>
      <c r="C61" s="44">
        <v>21101</v>
      </c>
      <c r="D61" s="72" t="s">
        <v>11</v>
      </c>
      <c r="E61" s="72" t="s">
        <v>76</v>
      </c>
      <c r="F61" s="72" t="s">
        <v>21</v>
      </c>
      <c r="G61" s="7">
        <v>47.38</v>
      </c>
      <c r="H61" s="6">
        <v>276</v>
      </c>
      <c r="I61" s="7">
        <f t="shared" si="0"/>
        <v>13076.880000000001</v>
      </c>
      <c r="K61" s="33"/>
    </row>
    <row r="62" spans="1:11" ht="16" x14ac:dyDescent="0.2">
      <c r="A62" s="6"/>
      <c r="B62" s="44" t="s">
        <v>14</v>
      </c>
      <c r="C62" s="44">
        <v>21101</v>
      </c>
      <c r="D62" s="72" t="s">
        <v>11</v>
      </c>
      <c r="E62" s="72" t="s">
        <v>77</v>
      </c>
      <c r="F62" s="72" t="s">
        <v>21</v>
      </c>
      <c r="G62" s="7">
        <v>114.01</v>
      </c>
      <c r="H62" s="6">
        <v>45</v>
      </c>
      <c r="I62" s="7">
        <f t="shared" si="0"/>
        <v>5130.45</v>
      </c>
      <c r="K62" s="33"/>
    </row>
    <row r="63" spans="1:11" ht="16" x14ac:dyDescent="0.2">
      <c r="A63" s="6"/>
      <c r="B63" s="44" t="s">
        <v>14</v>
      </c>
      <c r="C63" s="44">
        <v>21101</v>
      </c>
      <c r="D63" s="72" t="s">
        <v>11</v>
      </c>
      <c r="E63" s="72" t="s">
        <v>78</v>
      </c>
      <c r="F63" s="72" t="s">
        <v>79</v>
      </c>
      <c r="G63" s="7">
        <v>48.33</v>
      </c>
      <c r="H63" s="6">
        <v>1045</v>
      </c>
      <c r="I63" s="7">
        <f t="shared" si="0"/>
        <v>50504.85</v>
      </c>
      <c r="K63" s="33"/>
    </row>
    <row r="64" spans="1:11" ht="16" x14ac:dyDescent="0.2">
      <c r="A64" s="6"/>
      <c r="B64" s="44" t="s">
        <v>14</v>
      </c>
      <c r="C64" s="44">
        <v>21101</v>
      </c>
      <c r="D64" s="72" t="s">
        <v>11</v>
      </c>
      <c r="E64" s="72" t="s">
        <v>80</v>
      </c>
      <c r="F64" s="72" t="s">
        <v>16</v>
      </c>
      <c r="G64" s="7">
        <v>108.53</v>
      </c>
      <c r="H64" s="6">
        <v>63</v>
      </c>
      <c r="I64" s="7">
        <f t="shared" si="0"/>
        <v>6837.39</v>
      </c>
      <c r="K64" s="33"/>
    </row>
    <row r="65" spans="1:11" ht="16" x14ac:dyDescent="0.2">
      <c r="A65" s="6"/>
      <c r="B65" s="44" t="s">
        <v>14</v>
      </c>
      <c r="C65" s="44">
        <v>21101</v>
      </c>
      <c r="D65" s="72" t="s">
        <v>11</v>
      </c>
      <c r="E65" s="72" t="s">
        <v>81</v>
      </c>
      <c r="F65" s="72" t="s">
        <v>21</v>
      </c>
      <c r="G65" s="7">
        <v>281.27</v>
      </c>
      <c r="H65" s="6">
        <v>242</v>
      </c>
      <c r="I65" s="7">
        <f t="shared" si="0"/>
        <v>68067.34</v>
      </c>
      <c r="K65" s="33"/>
    </row>
    <row r="66" spans="1:11" ht="16" x14ac:dyDescent="0.2">
      <c r="A66" s="6"/>
      <c r="B66" s="44" t="s">
        <v>14</v>
      </c>
      <c r="C66" s="44">
        <v>21101</v>
      </c>
      <c r="D66" s="72" t="s">
        <v>11</v>
      </c>
      <c r="E66" s="72" t="s">
        <v>82</v>
      </c>
      <c r="F66" s="72" t="s">
        <v>13</v>
      </c>
      <c r="G66" s="7">
        <v>4.66</v>
      </c>
      <c r="H66" s="6">
        <v>1017</v>
      </c>
      <c r="I66" s="7">
        <f t="shared" si="0"/>
        <v>4739.22</v>
      </c>
      <c r="K66" s="33"/>
    </row>
    <row r="67" spans="1:11" ht="16" x14ac:dyDescent="0.2">
      <c r="A67" s="6"/>
      <c r="B67" s="44" t="s">
        <v>14</v>
      </c>
      <c r="C67" s="44">
        <v>21101</v>
      </c>
      <c r="D67" s="72" t="s">
        <v>11</v>
      </c>
      <c r="E67" s="72" t="s">
        <v>83</v>
      </c>
      <c r="F67" s="72" t="s">
        <v>13</v>
      </c>
      <c r="G67" s="7">
        <v>67.31</v>
      </c>
      <c r="H67" s="6">
        <v>360</v>
      </c>
      <c r="I67" s="7">
        <f t="shared" si="0"/>
        <v>24231.600000000002</v>
      </c>
      <c r="K67" s="33"/>
    </row>
    <row r="68" spans="1:11" ht="16" x14ac:dyDescent="0.2">
      <c r="A68" s="6"/>
      <c r="B68" s="44" t="s">
        <v>14</v>
      </c>
      <c r="C68" s="44">
        <v>21101</v>
      </c>
      <c r="D68" s="72" t="s">
        <v>11</v>
      </c>
      <c r="E68" s="72" t="s">
        <v>84</v>
      </c>
      <c r="F68" s="72" t="s">
        <v>21</v>
      </c>
      <c r="G68" s="7">
        <v>69.459999999999994</v>
      </c>
      <c r="H68" s="6">
        <v>212</v>
      </c>
      <c r="I68" s="7">
        <f t="shared" ref="I68:I131" si="1">+G68*H68</f>
        <v>14725.519999999999</v>
      </c>
      <c r="K68" s="33"/>
    </row>
    <row r="69" spans="1:11" ht="16" x14ac:dyDescent="0.2">
      <c r="A69" s="6"/>
      <c r="B69" s="44" t="s">
        <v>14</v>
      </c>
      <c r="C69" s="44">
        <v>21101</v>
      </c>
      <c r="D69" s="72" t="s">
        <v>11</v>
      </c>
      <c r="E69" s="72" t="s">
        <v>85</v>
      </c>
      <c r="F69" s="72" t="s">
        <v>21</v>
      </c>
      <c r="G69" s="7">
        <v>60</v>
      </c>
      <c r="H69" s="6">
        <v>175</v>
      </c>
      <c r="I69" s="7">
        <f t="shared" si="1"/>
        <v>10500</v>
      </c>
      <c r="K69" s="33"/>
    </row>
    <row r="70" spans="1:11" ht="16" x14ac:dyDescent="0.2">
      <c r="A70" s="6"/>
      <c r="B70" s="44" t="s">
        <v>14</v>
      </c>
      <c r="C70" s="44">
        <v>21101</v>
      </c>
      <c r="D70" s="72" t="s">
        <v>11</v>
      </c>
      <c r="E70" s="72" t="s">
        <v>86</v>
      </c>
      <c r="F70" s="72" t="s">
        <v>87</v>
      </c>
      <c r="G70" s="7">
        <v>25</v>
      </c>
      <c r="H70" s="6">
        <v>76</v>
      </c>
      <c r="I70" s="7">
        <f t="shared" si="1"/>
        <v>1900</v>
      </c>
      <c r="K70" s="33"/>
    </row>
    <row r="71" spans="1:11" ht="16" x14ac:dyDescent="0.2">
      <c r="A71" s="6"/>
      <c r="B71" s="44" t="s">
        <v>14</v>
      </c>
      <c r="C71" s="44">
        <v>21101</v>
      </c>
      <c r="D71" s="72" t="s">
        <v>11</v>
      </c>
      <c r="E71" s="72" t="s">
        <v>88</v>
      </c>
      <c r="F71" s="72" t="s">
        <v>13</v>
      </c>
      <c r="G71" s="7">
        <v>26.94</v>
      </c>
      <c r="H71" s="6">
        <v>207</v>
      </c>
      <c r="I71" s="7">
        <f t="shared" si="1"/>
        <v>5576.58</v>
      </c>
      <c r="K71" s="33"/>
    </row>
    <row r="72" spans="1:11" ht="16" x14ac:dyDescent="0.2">
      <c r="A72" s="6"/>
      <c r="B72" s="44" t="s">
        <v>14</v>
      </c>
      <c r="C72" s="44">
        <v>21101</v>
      </c>
      <c r="D72" s="72" t="s">
        <v>11</v>
      </c>
      <c r="E72" s="72" t="s">
        <v>89</v>
      </c>
      <c r="F72" s="72" t="s">
        <v>61</v>
      </c>
      <c r="G72" s="7">
        <v>55.16</v>
      </c>
      <c r="H72" s="6">
        <v>132</v>
      </c>
      <c r="I72" s="7">
        <f t="shared" si="1"/>
        <v>7281.12</v>
      </c>
      <c r="K72" s="33"/>
    </row>
    <row r="73" spans="1:11" ht="16" x14ac:dyDescent="0.2">
      <c r="A73" s="6"/>
      <c r="B73" s="44" t="s">
        <v>14</v>
      </c>
      <c r="C73" s="44">
        <v>21101</v>
      </c>
      <c r="D73" s="72" t="s">
        <v>11</v>
      </c>
      <c r="E73" s="72" t="s">
        <v>90</v>
      </c>
      <c r="F73" s="72" t="s">
        <v>13</v>
      </c>
      <c r="G73" s="7">
        <v>39.75</v>
      </c>
      <c r="H73" s="6">
        <v>334</v>
      </c>
      <c r="I73" s="7">
        <f t="shared" si="1"/>
        <v>13276.5</v>
      </c>
      <c r="K73" s="33"/>
    </row>
    <row r="74" spans="1:11" ht="16" x14ac:dyDescent="0.2">
      <c r="A74" s="6"/>
      <c r="B74" s="44" t="s">
        <v>14</v>
      </c>
      <c r="C74" s="44">
        <v>21101</v>
      </c>
      <c r="D74" s="72" t="s">
        <v>11</v>
      </c>
      <c r="E74" s="72" t="s">
        <v>91</v>
      </c>
      <c r="F74" s="72" t="s">
        <v>13</v>
      </c>
      <c r="G74" s="7">
        <v>27.24</v>
      </c>
      <c r="H74" s="6">
        <v>611</v>
      </c>
      <c r="I74" s="7">
        <f t="shared" si="1"/>
        <v>16643.64</v>
      </c>
      <c r="K74" s="33"/>
    </row>
    <row r="75" spans="1:11" ht="16" x14ac:dyDescent="0.2">
      <c r="A75" s="6"/>
      <c r="B75" s="44" t="s">
        <v>14</v>
      </c>
      <c r="C75" s="44">
        <v>21101</v>
      </c>
      <c r="D75" s="72" t="s">
        <v>11</v>
      </c>
      <c r="E75" s="72" t="s">
        <v>92</v>
      </c>
      <c r="F75" s="72" t="s">
        <v>93</v>
      </c>
      <c r="G75" s="7">
        <v>12.28</v>
      </c>
      <c r="H75" s="6">
        <v>74</v>
      </c>
      <c r="I75" s="7">
        <f t="shared" si="1"/>
        <v>908.71999999999991</v>
      </c>
      <c r="K75" s="33"/>
    </row>
    <row r="76" spans="1:11" ht="16" x14ac:dyDescent="0.2">
      <c r="A76" s="6"/>
      <c r="B76" s="44" t="s">
        <v>14</v>
      </c>
      <c r="C76" s="44">
        <v>21101</v>
      </c>
      <c r="D76" s="72" t="s">
        <v>11</v>
      </c>
      <c r="E76" s="72" t="s">
        <v>94</v>
      </c>
      <c r="F76" s="72" t="s">
        <v>16</v>
      </c>
      <c r="G76" s="7">
        <v>86.21</v>
      </c>
      <c r="H76" s="6">
        <v>96</v>
      </c>
      <c r="I76" s="7">
        <f t="shared" si="1"/>
        <v>8276.16</v>
      </c>
      <c r="K76" s="33"/>
    </row>
    <row r="77" spans="1:11" ht="16" x14ac:dyDescent="0.2">
      <c r="A77" s="6"/>
      <c r="B77" s="44" t="s">
        <v>14</v>
      </c>
      <c r="C77" s="44">
        <v>21101</v>
      </c>
      <c r="D77" s="72" t="s">
        <v>11</v>
      </c>
      <c r="E77" s="72" t="s">
        <v>95</v>
      </c>
      <c r="F77" s="72" t="s">
        <v>16</v>
      </c>
      <c r="G77" s="7">
        <v>38.5</v>
      </c>
      <c r="H77" s="6">
        <v>46</v>
      </c>
      <c r="I77" s="7">
        <f t="shared" si="1"/>
        <v>1771</v>
      </c>
      <c r="K77" s="33"/>
    </row>
    <row r="78" spans="1:11" ht="16" x14ac:dyDescent="0.2">
      <c r="A78" s="6"/>
      <c r="B78" s="44" t="s">
        <v>14</v>
      </c>
      <c r="C78" s="44">
        <v>21101</v>
      </c>
      <c r="D78" s="72" t="s">
        <v>11</v>
      </c>
      <c r="E78" s="72" t="s">
        <v>96</v>
      </c>
      <c r="F78" s="72" t="s">
        <v>16</v>
      </c>
      <c r="G78" s="7">
        <v>26.4</v>
      </c>
      <c r="H78" s="6">
        <v>22</v>
      </c>
      <c r="I78" s="7">
        <f t="shared" si="1"/>
        <v>580.79999999999995</v>
      </c>
      <c r="K78" s="33"/>
    </row>
    <row r="79" spans="1:11" ht="16" x14ac:dyDescent="0.2">
      <c r="A79" s="6"/>
      <c r="B79" s="44" t="s">
        <v>14</v>
      </c>
      <c r="C79" s="44">
        <v>21101</v>
      </c>
      <c r="D79" s="72" t="s">
        <v>11</v>
      </c>
      <c r="E79" s="72" t="s">
        <v>97</v>
      </c>
      <c r="F79" s="72" t="s">
        <v>13</v>
      </c>
      <c r="G79" s="7">
        <v>112.5</v>
      </c>
      <c r="H79" s="6">
        <v>187</v>
      </c>
      <c r="I79" s="7">
        <f t="shared" si="1"/>
        <v>21037.5</v>
      </c>
      <c r="K79" s="33"/>
    </row>
    <row r="80" spans="1:11" ht="16" x14ac:dyDescent="0.2">
      <c r="A80" s="6"/>
      <c r="B80" s="44" t="s">
        <v>14</v>
      </c>
      <c r="C80" s="44">
        <v>21101</v>
      </c>
      <c r="D80" s="72" t="s">
        <v>11</v>
      </c>
      <c r="E80" s="72" t="s">
        <v>98</v>
      </c>
      <c r="F80" s="72" t="s">
        <v>61</v>
      </c>
      <c r="G80" s="7">
        <v>259.99</v>
      </c>
      <c r="H80" s="6">
        <v>58</v>
      </c>
      <c r="I80" s="7">
        <f t="shared" si="1"/>
        <v>15079.42</v>
      </c>
      <c r="K80" s="33"/>
    </row>
    <row r="81" spans="1:11" ht="16" x14ac:dyDescent="0.2">
      <c r="A81" s="6"/>
      <c r="B81" s="44" t="s">
        <v>14</v>
      </c>
      <c r="C81" s="44">
        <v>21101</v>
      </c>
      <c r="D81" s="72" t="s">
        <v>11</v>
      </c>
      <c r="E81" s="72" t="s">
        <v>99</v>
      </c>
      <c r="F81" s="72" t="s">
        <v>21</v>
      </c>
      <c r="G81" s="7">
        <v>1450</v>
      </c>
      <c r="H81" s="6">
        <v>546</v>
      </c>
      <c r="I81" s="7">
        <f t="shared" si="1"/>
        <v>791700</v>
      </c>
      <c r="K81" s="33"/>
    </row>
    <row r="82" spans="1:11" ht="16" x14ac:dyDescent="0.2">
      <c r="A82" s="6"/>
      <c r="B82" s="44" t="s">
        <v>14</v>
      </c>
      <c r="C82" s="44">
        <v>21101</v>
      </c>
      <c r="D82" s="72" t="s">
        <v>11</v>
      </c>
      <c r="E82" s="72" t="s">
        <v>100</v>
      </c>
      <c r="F82" s="72" t="s">
        <v>21</v>
      </c>
      <c r="G82" s="7">
        <v>2100</v>
      </c>
      <c r="H82" s="6">
        <v>405</v>
      </c>
      <c r="I82" s="7">
        <f t="shared" si="1"/>
        <v>850500</v>
      </c>
      <c r="K82" s="33"/>
    </row>
    <row r="83" spans="1:11" ht="16" x14ac:dyDescent="0.2">
      <c r="A83" s="6"/>
      <c r="B83" s="44" t="s">
        <v>14</v>
      </c>
      <c r="C83" s="44">
        <v>21101</v>
      </c>
      <c r="D83" s="72" t="s">
        <v>11</v>
      </c>
      <c r="E83" s="72" t="s">
        <v>101</v>
      </c>
      <c r="F83" s="72" t="s">
        <v>16</v>
      </c>
      <c r="G83" s="7">
        <v>175.77</v>
      </c>
      <c r="H83" s="6">
        <v>89</v>
      </c>
      <c r="I83" s="7">
        <f t="shared" si="1"/>
        <v>15643.53</v>
      </c>
      <c r="K83" s="33"/>
    </row>
    <row r="84" spans="1:11" ht="16" x14ac:dyDescent="0.2">
      <c r="A84" s="6"/>
      <c r="B84" s="44" t="s">
        <v>14</v>
      </c>
      <c r="C84" s="44">
        <v>21101</v>
      </c>
      <c r="D84" s="72" t="s">
        <v>11</v>
      </c>
      <c r="E84" s="72" t="s">
        <v>102</v>
      </c>
      <c r="F84" s="72" t="s">
        <v>16</v>
      </c>
      <c r="G84" s="7">
        <v>238.13</v>
      </c>
      <c r="H84" s="6">
        <v>60</v>
      </c>
      <c r="I84" s="7">
        <f t="shared" si="1"/>
        <v>14287.8</v>
      </c>
      <c r="K84" s="33"/>
    </row>
    <row r="85" spans="1:11" ht="16" x14ac:dyDescent="0.2">
      <c r="A85" s="6"/>
      <c r="B85" s="44" t="s">
        <v>14</v>
      </c>
      <c r="C85" s="44">
        <v>21101</v>
      </c>
      <c r="D85" s="72" t="s">
        <v>11</v>
      </c>
      <c r="E85" s="72" t="s">
        <v>103</v>
      </c>
      <c r="F85" s="72" t="s">
        <v>104</v>
      </c>
      <c r="G85" s="7">
        <v>338.1</v>
      </c>
      <c r="H85" s="6">
        <v>1</v>
      </c>
      <c r="I85" s="7">
        <f t="shared" si="1"/>
        <v>338.1</v>
      </c>
      <c r="K85" s="33"/>
    </row>
    <row r="86" spans="1:11" ht="16" x14ac:dyDescent="0.2">
      <c r="A86" s="6"/>
      <c r="B86" s="44" t="s">
        <v>14</v>
      </c>
      <c r="C86" s="44">
        <v>21101</v>
      </c>
      <c r="D86" s="72" t="s">
        <v>11</v>
      </c>
      <c r="E86" s="72" t="s">
        <v>105</v>
      </c>
      <c r="F86" s="72" t="s">
        <v>13</v>
      </c>
      <c r="G86" s="7">
        <v>28.89</v>
      </c>
      <c r="H86" s="6">
        <v>20</v>
      </c>
      <c r="I86" s="7">
        <f t="shared" si="1"/>
        <v>577.79999999999995</v>
      </c>
      <c r="K86" s="33"/>
    </row>
    <row r="87" spans="1:11" ht="16" x14ac:dyDescent="0.2">
      <c r="A87" s="6"/>
      <c r="B87" s="44" t="s">
        <v>14</v>
      </c>
      <c r="C87" s="44">
        <v>21101</v>
      </c>
      <c r="D87" s="72" t="s">
        <v>11</v>
      </c>
      <c r="E87" s="72" t="s">
        <v>106</v>
      </c>
      <c r="F87" s="72" t="s">
        <v>13</v>
      </c>
      <c r="G87" s="7">
        <v>786.97</v>
      </c>
      <c r="H87" s="6">
        <v>46</v>
      </c>
      <c r="I87" s="7">
        <f t="shared" si="1"/>
        <v>36200.620000000003</v>
      </c>
      <c r="K87" s="33"/>
    </row>
    <row r="88" spans="1:11" ht="16" x14ac:dyDescent="0.2">
      <c r="A88" s="6"/>
      <c r="B88" s="44" t="s">
        <v>14</v>
      </c>
      <c r="C88" s="44">
        <v>21101</v>
      </c>
      <c r="D88" s="72" t="s">
        <v>11</v>
      </c>
      <c r="E88" s="72" t="s">
        <v>107</v>
      </c>
      <c r="F88" s="72" t="s">
        <v>13</v>
      </c>
      <c r="G88" s="7">
        <v>759.97</v>
      </c>
      <c r="H88" s="6">
        <v>12</v>
      </c>
      <c r="I88" s="7">
        <f t="shared" si="1"/>
        <v>9119.64</v>
      </c>
      <c r="K88" s="33"/>
    </row>
    <row r="89" spans="1:11" ht="16" x14ac:dyDescent="0.2">
      <c r="A89" s="6"/>
      <c r="B89" s="44" t="s">
        <v>14</v>
      </c>
      <c r="C89" s="44">
        <v>21101</v>
      </c>
      <c r="D89" s="72" t="s">
        <v>11</v>
      </c>
      <c r="E89" s="72" t="s">
        <v>108</v>
      </c>
      <c r="F89" s="72" t="s">
        <v>13</v>
      </c>
      <c r="G89" s="7">
        <v>88.54</v>
      </c>
      <c r="H89" s="6">
        <v>70</v>
      </c>
      <c r="I89" s="7">
        <f t="shared" si="1"/>
        <v>6197.8</v>
      </c>
      <c r="K89" s="33"/>
    </row>
    <row r="90" spans="1:11" ht="16" x14ac:dyDescent="0.2">
      <c r="A90" s="6"/>
      <c r="B90" s="44" t="s">
        <v>14</v>
      </c>
      <c r="C90" s="44">
        <v>21101</v>
      </c>
      <c r="D90" s="72" t="s">
        <v>11</v>
      </c>
      <c r="E90" s="72" t="s">
        <v>109</v>
      </c>
      <c r="F90" s="72" t="s">
        <v>16</v>
      </c>
      <c r="G90" s="7">
        <v>70.92</v>
      </c>
      <c r="H90" s="6">
        <v>32</v>
      </c>
      <c r="I90" s="7">
        <f t="shared" si="1"/>
        <v>2269.44</v>
      </c>
      <c r="K90" s="33"/>
    </row>
    <row r="91" spans="1:11" ht="16" x14ac:dyDescent="0.2">
      <c r="A91" s="6"/>
      <c r="B91" s="44" t="s">
        <v>14</v>
      </c>
      <c r="C91" s="44">
        <v>21101</v>
      </c>
      <c r="D91" s="72" t="s">
        <v>11</v>
      </c>
      <c r="E91" s="72" t="s">
        <v>110</v>
      </c>
      <c r="F91" s="72" t="s">
        <v>13</v>
      </c>
      <c r="G91" s="7">
        <v>298.04000000000002</v>
      </c>
      <c r="H91" s="6">
        <v>15</v>
      </c>
      <c r="I91" s="7">
        <f t="shared" si="1"/>
        <v>4470.6000000000004</v>
      </c>
      <c r="K91" s="33"/>
    </row>
    <row r="92" spans="1:11" ht="16" x14ac:dyDescent="0.2">
      <c r="A92" s="6"/>
      <c r="B92" s="44" t="s">
        <v>14</v>
      </c>
      <c r="C92" s="44">
        <v>21101</v>
      </c>
      <c r="D92" s="72" t="s">
        <v>11</v>
      </c>
      <c r="E92" s="72" t="s">
        <v>111</v>
      </c>
      <c r="F92" s="72" t="s">
        <v>16</v>
      </c>
      <c r="G92" s="7">
        <v>256.64999999999998</v>
      </c>
      <c r="H92" s="6">
        <v>34</v>
      </c>
      <c r="I92" s="7">
        <f t="shared" si="1"/>
        <v>8726.0999999999985</v>
      </c>
      <c r="K92" s="33"/>
    </row>
    <row r="93" spans="1:11" ht="16" x14ac:dyDescent="0.2">
      <c r="A93" s="6"/>
      <c r="B93" s="44" t="s">
        <v>14</v>
      </c>
      <c r="C93" s="44">
        <v>21101</v>
      </c>
      <c r="D93" s="72" t="s">
        <v>11</v>
      </c>
      <c r="E93" s="72" t="s">
        <v>112</v>
      </c>
      <c r="F93" s="72" t="s">
        <v>61</v>
      </c>
      <c r="G93" s="7">
        <v>591.52</v>
      </c>
      <c r="H93" s="6">
        <v>13</v>
      </c>
      <c r="I93" s="7">
        <f t="shared" si="1"/>
        <v>7689.76</v>
      </c>
      <c r="K93" s="33"/>
    </row>
    <row r="94" spans="1:11" ht="16" x14ac:dyDescent="0.2">
      <c r="A94" s="6"/>
      <c r="B94" s="44" t="s">
        <v>14</v>
      </c>
      <c r="C94" s="44">
        <v>21101</v>
      </c>
      <c r="D94" s="72" t="s">
        <v>11</v>
      </c>
      <c r="E94" s="72" t="s">
        <v>113</v>
      </c>
      <c r="F94" s="72" t="s">
        <v>13</v>
      </c>
      <c r="G94" s="7">
        <v>116.19</v>
      </c>
      <c r="H94" s="6">
        <v>11</v>
      </c>
      <c r="I94" s="7">
        <f t="shared" si="1"/>
        <v>1278.0899999999999</v>
      </c>
      <c r="K94" s="33"/>
    </row>
    <row r="95" spans="1:11" ht="16" x14ac:dyDescent="0.2">
      <c r="A95" s="6"/>
      <c r="B95" s="44" t="s">
        <v>14</v>
      </c>
      <c r="C95" s="44">
        <v>21101</v>
      </c>
      <c r="D95" s="72" t="s">
        <v>11</v>
      </c>
      <c r="E95" s="72" t="s">
        <v>114</v>
      </c>
      <c r="F95" s="72" t="s">
        <v>13</v>
      </c>
      <c r="G95" s="7">
        <v>1500</v>
      </c>
      <c r="H95" s="6">
        <v>1</v>
      </c>
      <c r="I95" s="7">
        <f t="shared" si="1"/>
        <v>1500</v>
      </c>
      <c r="K95" s="33"/>
    </row>
    <row r="96" spans="1:11" ht="16" x14ac:dyDescent="0.2">
      <c r="A96" s="6"/>
      <c r="B96" s="44" t="s">
        <v>14</v>
      </c>
      <c r="C96" s="44">
        <v>21101</v>
      </c>
      <c r="D96" s="72" t="s">
        <v>11</v>
      </c>
      <c r="E96" s="72" t="s">
        <v>115</v>
      </c>
      <c r="F96" s="72" t="s">
        <v>13</v>
      </c>
      <c r="G96" s="7">
        <v>330.2</v>
      </c>
      <c r="H96" s="6">
        <v>17</v>
      </c>
      <c r="I96" s="7">
        <f t="shared" si="1"/>
        <v>5613.4</v>
      </c>
      <c r="K96" s="33"/>
    </row>
    <row r="97" spans="1:11" ht="16" x14ac:dyDescent="0.2">
      <c r="A97" s="6"/>
      <c r="B97" s="44" t="s">
        <v>14</v>
      </c>
      <c r="C97" s="44">
        <v>21101</v>
      </c>
      <c r="D97" s="72" t="s">
        <v>11</v>
      </c>
      <c r="E97" s="72" t="s">
        <v>116</v>
      </c>
      <c r="F97" s="72" t="s">
        <v>13</v>
      </c>
      <c r="G97" s="7">
        <v>50.28</v>
      </c>
      <c r="H97" s="6">
        <v>17</v>
      </c>
      <c r="I97" s="7">
        <f t="shared" si="1"/>
        <v>854.76</v>
      </c>
      <c r="K97" s="33"/>
    </row>
    <row r="98" spans="1:11" ht="16" x14ac:dyDescent="0.2">
      <c r="A98" s="6"/>
      <c r="B98" s="44" t="s">
        <v>14</v>
      </c>
      <c r="C98" s="44">
        <v>21101</v>
      </c>
      <c r="D98" s="72" t="s">
        <v>11</v>
      </c>
      <c r="E98" s="72" t="s">
        <v>117</v>
      </c>
      <c r="F98" s="72" t="s">
        <v>13</v>
      </c>
      <c r="G98" s="7">
        <v>101.35</v>
      </c>
      <c r="H98" s="6">
        <v>55</v>
      </c>
      <c r="I98" s="7">
        <f t="shared" si="1"/>
        <v>5574.25</v>
      </c>
      <c r="K98" s="33"/>
    </row>
    <row r="99" spans="1:11" ht="16" x14ac:dyDescent="0.2">
      <c r="A99" s="6"/>
      <c r="B99" s="44" t="s">
        <v>14</v>
      </c>
      <c r="C99" s="44">
        <v>21101</v>
      </c>
      <c r="D99" s="72" t="s">
        <v>11</v>
      </c>
      <c r="E99" s="72" t="s">
        <v>118</v>
      </c>
      <c r="F99" s="72" t="s">
        <v>61</v>
      </c>
      <c r="G99" s="7">
        <v>138.21</v>
      </c>
      <c r="H99" s="6">
        <v>11</v>
      </c>
      <c r="I99" s="7">
        <f t="shared" si="1"/>
        <v>1520.3100000000002</v>
      </c>
      <c r="K99" s="33"/>
    </row>
    <row r="100" spans="1:11" ht="16" x14ac:dyDescent="0.2">
      <c r="A100" s="6"/>
      <c r="B100" s="44" t="s">
        <v>14</v>
      </c>
      <c r="C100" s="44">
        <v>21101</v>
      </c>
      <c r="D100" s="72" t="s">
        <v>11</v>
      </c>
      <c r="E100" s="72" t="s">
        <v>119</v>
      </c>
      <c r="F100" s="72" t="s">
        <v>13</v>
      </c>
      <c r="G100" s="7">
        <v>82</v>
      </c>
      <c r="H100" s="6">
        <v>31</v>
      </c>
      <c r="I100" s="7">
        <f t="shared" si="1"/>
        <v>2542</v>
      </c>
      <c r="K100" s="33"/>
    </row>
    <row r="101" spans="1:11" ht="16" x14ac:dyDescent="0.2">
      <c r="A101" s="6"/>
      <c r="B101" s="44" t="s">
        <v>14</v>
      </c>
      <c r="C101" s="44">
        <v>21101</v>
      </c>
      <c r="D101" s="72" t="s">
        <v>11</v>
      </c>
      <c r="E101" s="72" t="s">
        <v>120</v>
      </c>
      <c r="F101" s="72" t="s">
        <v>61</v>
      </c>
      <c r="G101" s="7">
        <v>60.62</v>
      </c>
      <c r="H101" s="6">
        <v>77</v>
      </c>
      <c r="I101" s="7">
        <f t="shared" si="1"/>
        <v>4667.74</v>
      </c>
      <c r="K101" s="33"/>
    </row>
    <row r="102" spans="1:11" ht="16" x14ac:dyDescent="0.2">
      <c r="A102" s="6"/>
      <c r="B102" s="44" t="s">
        <v>14</v>
      </c>
      <c r="C102" s="44">
        <v>21101</v>
      </c>
      <c r="D102" s="72" t="s">
        <v>11</v>
      </c>
      <c r="E102" s="72" t="s">
        <v>121</v>
      </c>
      <c r="F102" s="72" t="s">
        <v>87</v>
      </c>
      <c r="G102" s="7">
        <v>121</v>
      </c>
      <c r="H102" s="6">
        <v>35</v>
      </c>
      <c r="I102" s="7">
        <f t="shared" si="1"/>
        <v>4235</v>
      </c>
      <c r="K102" s="33"/>
    </row>
    <row r="103" spans="1:11" ht="16" x14ac:dyDescent="0.2">
      <c r="A103" s="6"/>
      <c r="B103" s="44" t="s">
        <v>14</v>
      </c>
      <c r="C103" s="44">
        <v>21101</v>
      </c>
      <c r="D103" s="72" t="s">
        <v>11</v>
      </c>
      <c r="E103" s="72" t="s">
        <v>122</v>
      </c>
      <c r="F103" s="72" t="s">
        <v>87</v>
      </c>
      <c r="G103" s="7">
        <v>252.27</v>
      </c>
      <c r="H103" s="6">
        <v>32</v>
      </c>
      <c r="I103" s="7">
        <f t="shared" si="1"/>
        <v>8072.64</v>
      </c>
      <c r="K103" s="33"/>
    </row>
    <row r="104" spans="1:11" ht="16" x14ac:dyDescent="0.2">
      <c r="A104" s="6"/>
      <c r="B104" s="44" t="s">
        <v>14</v>
      </c>
      <c r="C104" s="44">
        <v>21101</v>
      </c>
      <c r="D104" s="72" t="s">
        <v>11</v>
      </c>
      <c r="E104" s="72" t="s">
        <v>123</v>
      </c>
      <c r="F104" s="72" t="s">
        <v>87</v>
      </c>
      <c r="G104" s="7">
        <v>308</v>
      </c>
      <c r="H104" s="6">
        <v>30</v>
      </c>
      <c r="I104" s="7">
        <f t="shared" si="1"/>
        <v>9240</v>
      </c>
      <c r="K104" s="33"/>
    </row>
    <row r="105" spans="1:11" ht="16" x14ac:dyDescent="0.2">
      <c r="A105" s="6"/>
      <c r="B105" s="44" t="s">
        <v>14</v>
      </c>
      <c r="C105" s="44">
        <v>21101</v>
      </c>
      <c r="D105" s="72" t="s">
        <v>11</v>
      </c>
      <c r="E105" s="72" t="s">
        <v>124</v>
      </c>
      <c r="F105" s="72" t="s">
        <v>16</v>
      </c>
      <c r="G105" s="7">
        <v>219.53</v>
      </c>
      <c r="H105" s="6">
        <v>344</v>
      </c>
      <c r="I105" s="7">
        <f t="shared" si="1"/>
        <v>75518.320000000007</v>
      </c>
      <c r="K105" s="33"/>
    </row>
    <row r="106" spans="1:11" ht="16" x14ac:dyDescent="0.2">
      <c r="A106" s="6"/>
      <c r="B106" s="44" t="s">
        <v>14</v>
      </c>
      <c r="C106" s="44">
        <v>21101</v>
      </c>
      <c r="D106" s="72" t="s">
        <v>11</v>
      </c>
      <c r="E106" s="72" t="s">
        <v>125</v>
      </c>
      <c r="F106" s="72" t="s">
        <v>16</v>
      </c>
      <c r="G106" s="7">
        <v>288.57</v>
      </c>
      <c r="H106" s="6">
        <v>284</v>
      </c>
      <c r="I106" s="7">
        <f t="shared" si="1"/>
        <v>81953.88</v>
      </c>
      <c r="K106" s="33"/>
    </row>
    <row r="107" spans="1:11" ht="16" x14ac:dyDescent="0.2">
      <c r="A107" s="6"/>
      <c r="B107" s="44" t="s">
        <v>14</v>
      </c>
      <c r="C107" s="44">
        <v>21101</v>
      </c>
      <c r="D107" s="72" t="s">
        <v>11</v>
      </c>
      <c r="E107" s="72" t="s">
        <v>126</v>
      </c>
      <c r="F107" s="72" t="s">
        <v>16</v>
      </c>
      <c r="G107" s="7">
        <v>194.33</v>
      </c>
      <c r="H107" s="6">
        <v>134</v>
      </c>
      <c r="I107" s="7">
        <f t="shared" si="1"/>
        <v>26040.22</v>
      </c>
      <c r="K107" s="33"/>
    </row>
    <row r="108" spans="1:11" ht="16" x14ac:dyDescent="0.2">
      <c r="A108" s="6"/>
      <c r="B108" s="44" t="s">
        <v>14</v>
      </c>
      <c r="C108" s="44">
        <v>21101</v>
      </c>
      <c r="D108" s="72" t="s">
        <v>11</v>
      </c>
      <c r="E108" s="72" t="s">
        <v>127</v>
      </c>
      <c r="F108" s="72" t="s">
        <v>13</v>
      </c>
      <c r="G108" s="7">
        <v>63.97</v>
      </c>
      <c r="H108" s="6">
        <v>113</v>
      </c>
      <c r="I108" s="7">
        <f t="shared" si="1"/>
        <v>7228.61</v>
      </c>
      <c r="K108" s="33"/>
    </row>
    <row r="109" spans="1:11" ht="16" x14ac:dyDescent="0.2">
      <c r="A109" s="6"/>
      <c r="B109" s="44" t="s">
        <v>14</v>
      </c>
      <c r="C109" s="44">
        <v>21101</v>
      </c>
      <c r="D109" s="72" t="s">
        <v>11</v>
      </c>
      <c r="E109" s="72" t="s">
        <v>128</v>
      </c>
      <c r="F109" s="72" t="s">
        <v>13</v>
      </c>
      <c r="G109" s="7">
        <v>210</v>
      </c>
      <c r="H109" s="6">
        <v>11</v>
      </c>
      <c r="I109" s="7">
        <f t="shared" si="1"/>
        <v>2310</v>
      </c>
      <c r="K109" s="33"/>
    </row>
    <row r="110" spans="1:11" ht="16" x14ac:dyDescent="0.2">
      <c r="A110" s="6"/>
      <c r="B110" s="44" t="s">
        <v>14</v>
      </c>
      <c r="C110" s="44">
        <v>21101</v>
      </c>
      <c r="D110" s="72" t="s">
        <v>11</v>
      </c>
      <c r="E110" s="72" t="s">
        <v>129</v>
      </c>
      <c r="F110" s="72" t="s">
        <v>13</v>
      </c>
      <c r="G110" s="7">
        <v>2781.53</v>
      </c>
      <c r="H110" s="6">
        <v>1</v>
      </c>
      <c r="I110" s="7">
        <f t="shared" si="1"/>
        <v>2781.53</v>
      </c>
      <c r="K110" s="33"/>
    </row>
    <row r="111" spans="1:11" ht="16" x14ac:dyDescent="0.2">
      <c r="A111" s="6"/>
      <c r="B111" s="44" t="s">
        <v>14</v>
      </c>
      <c r="C111" s="44">
        <v>21101</v>
      </c>
      <c r="D111" s="72" t="s">
        <v>11</v>
      </c>
      <c r="E111" s="72" t="s">
        <v>130</v>
      </c>
      <c r="F111" s="72" t="s">
        <v>13</v>
      </c>
      <c r="G111" s="7">
        <v>761.41</v>
      </c>
      <c r="H111" s="6">
        <v>11</v>
      </c>
      <c r="I111" s="7">
        <f t="shared" si="1"/>
        <v>8375.51</v>
      </c>
      <c r="K111" s="33"/>
    </row>
    <row r="112" spans="1:11" ht="16" x14ac:dyDescent="0.2">
      <c r="A112" s="6"/>
      <c r="B112" s="44" t="s">
        <v>14</v>
      </c>
      <c r="C112" s="44">
        <v>21101</v>
      </c>
      <c r="D112" s="72" t="s">
        <v>11</v>
      </c>
      <c r="E112" s="72" t="s">
        <v>131</v>
      </c>
      <c r="F112" s="72" t="s">
        <v>13</v>
      </c>
      <c r="G112" s="7">
        <v>23.47</v>
      </c>
      <c r="H112" s="6">
        <v>82</v>
      </c>
      <c r="I112" s="7">
        <f t="shared" si="1"/>
        <v>1924.54</v>
      </c>
      <c r="K112" s="33"/>
    </row>
    <row r="113" spans="1:11" ht="16" x14ac:dyDescent="0.2">
      <c r="A113" s="6"/>
      <c r="B113" s="44" t="s">
        <v>14</v>
      </c>
      <c r="C113" s="44">
        <v>21101</v>
      </c>
      <c r="D113" s="72" t="s">
        <v>11</v>
      </c>
      <c r="E113" s="72" t="s">
        <v>132</v>
      </c>
      <c r="F113" s="72" t="s">
        <v>13</v>
      </c>
      <c r="G113" s="7">
        <v>600</v>
      </c>
      <c r="H113" s="6">
        <v>68</v>
      </c>
      <c r="I113" s="7">
        <f t="shared" si="1"/>
        <v>40800</v>
      </c>
      <c r="K113" s="33"/>
    </row>
    <row r="114" spans="1:11" ht="16" x14ac:dyDescent="0.2">
      <c r="A114" s="6"/>
      <c r="B114" s="44" t="s">
        <v>14</v>
      </c>
      <c r="C114" s="44">
        <v>21101</v>
      </c>
      <c r="D114" s="72" t="s">
        <v>11</v>
      </c>
      <c r="E114" s="72" t="s">
        <v>133</v>
      </c>
      <c r="F114" s="72" t="s">
        <v>16</v>
      </c>
      <c r="G114" s="7">
        <v>53.13</v>
      </c>
      <c r="H114" s="6">
        <v>95</v>
      </c>
      <c r="I114" s="7">
        <f t="shared" si="1"/>
        <v>5047.3500000000004</v>
      </c>
      <c r="K114" s="33"/>
    </row>
    <row r="115" spans="1:11" ht="16" x14ac:dyDescent="0.2">
      <c r="A115" s="6"/>
      <c r="B115" s="44" t="s">
        <v>14</v>
      </c>
      <c r="C115" s="44">
        <v>21101</v>
      </c>
      <c r="D115" s="72" t="s">
        <v>11</v>
      </c>
      <c r="E115" s="72" t="s">
        <v>134</v>
      </c>
      <c r="F115" s="72" t="s">
        <v>16</v>
      </c>
      <c r="G115" s="7">
        <v>706</v>
      </c>
      <c r="H115" s="6">
        <v>26</v>
      </c>
      <c r="I115" s="7">
        <f t="shared" si="1"/>
        <v>18356</v>
      </c>
      <c r="K115" s="33"/>
    </row>
    <row r="116" spans="1:11" ht="16" x14ac:dyDescent="0.2">
      <c r="A116" s="6"/>
      <c r="B116" s="44" t="s">
        <v>14</v>
      </c>
      <c r="C116" s="44">
        <v>21101</v>
      </c>
      <c r="D116" s="72" t="s">
        <v>11</v>
      </c>
      <c r="E116" s="72" t="s">
        <v>135</v>
      </c>
      <c r="F116" s="72" t="s">
        <v>16</v>
      </c>
      <c r="G116" s="7">
        <v>260.83999999999997</v>
      </c>
      <c r="H116" s="6">
        <v>30</v>
      </c>
      <c r="I116" s="7">
        <f t="shared" si="1"/>
        <v>7825.1999999999989</v>
      </c>
      <c r="K116" s="33"/>
    </row>
    <row r="117" spans="1:11" ht="16" x14ac:dyDescent="0.2">
      <c r="A117" s="6"/>
      <c r="B117" s="44" t="s">
        <v>14</v>
      </c>
      <c r="C117" s="44">
        <v>21101</v>
      </c>
      <c r="D117" s="72" t="s">
        <v>11</v>
      </c>
      <c r="E117" s="72" t="s">
        <v>136</v>
      </c>
      <c r="F117" s="72" t="s">
        <v>16</v>
      </c>
      <c r="G117" s="7">
        <v>219.82</v>
      </c>
      <c r="H117" s="6">
        <v>73</v>
      </c>
      <c r="I117" s="7">
        <f t="shared" si="1"/>
        <v>16046.859999999999</v>
      </c>
      <c r="K117" s="33"/>
    </row>
    <row r="118" spans="1:11" ht="16" x14ac:dyDescent="0.2">
      <c r="A118" s="6"/>
      <c r="B118" s="44" t="s">
        <v>14</v>
      </c>
      <c r="C118" s="44">
        <v>21101</v>
      </c>
      <c r="D118" s="72" t="s">
        <v>11</v>
      </c>
      <c r="E118" s="72" t="s">
        <v>137</v>
      </c>
      <c r="F118" s="72" t="s">
        <v>21</v>
      </c>
      <c r="G118" s="7">
        <v>470.43</v>
      </c>
      <c r="H118" s="6">
        <v>30</v>
      </c>
      <c r="I118" s="7">
        <f t="shared" si="1"/>
        <v>14112.9</v>
      </c>
      <c r="K118" s="33"/>
    </row>
    <row r="119" spans="1:11" ht="16" x14ac:dyDescent="0.2">
      <c r="A119" s="6"/>
      <c r="B119" s="44" t="s">
        <v>14</v>
      </c>
      <c r="C119" s="44">
        <v>21101</v>
      </c>
      <c r="D119" s="72" t="s">
        <v>11</v>
      </c>
      <c r="E119" s="72" t="s">
        <v>138</v>
      </c>
      <c r="F119" s="72" t="s">
        <v>13</v>
      </c>
      <c r="G119" s="7">
        <v>34.83</v>
      </c>
      <c r="H119" s="6">
        <v>15</v>
      </c>
      <c r="I119" s="7">
        <f t="shared" si="1"/>
        <v>522.44999999999993</v>
      </c>
      <c r="K119" s="33"/>
    </row>
    <row r="120" spans="1:11" ht="16" x14ac:dyDescent="0.2">
      <c r="A120" s="6"/>
      <c r="B120" s="44" t="s">
        <v>14</v>
      </c>
      <c r="C120" s="44">
        <v>21101</v>
      </c>
      <c r="D120" s="72" t="s">
        <v>11</v>
      </c>
      <c r="E120" s="72" t="s">
        <v>139</v>
      </c>
      <c r="F120" s="72" t="s">
        <v>16</v>
      </c>
      <c r="G120" s="7">
        <v>229.17</v>
      </c>
      <c r="H120" s="6">
        <v>124</v>
      </c>
      <c r="I120" s="7">
        <f t="shared" si="1"/>
        <v>28417.079999999998</v>
      </c>
      <c r="K120" s="33"/>
    </row>
    <row r="121" spans="1:11" ht="16" x14ac:dyDescent="0.2">
      <c r="A121" s="6"/>
      <c r="B121" s="44" t="s">
        <v>14</v>
      </c>
      <c r="C121" s="44">
        <v>21101</v>
      </c>
      <c r="D121" s="72" t="s">
        <v>11</v>
      </c>
      <c r="E121" s="72" t="s">
        <v>140</v>
      </c>
      <c r="F121" s="72" t="s">
        <v>16</v>
      </c>
      <c r="G121" s="7">
        <v>317.17</v>
      </c>
      <c r="H121" s="6">
        <v>140</v>
      </c>
      <c r="I121" s="7">
        <f t="shared" si="1"/>
        <v>44403.8</v>
      </c>
      <c r="K121" s="33"/>
    </row>
    <row r="122" spans="1:11" ht="16" x14ac:dyDescent="0.2">
      <c r="A122" s="6"/>
      <c r="B122" s="44" t="s">
        <v>14</v>
      </c>
      <c r="C122" s="44">
        <v>21101</v>
      </c>
      <c r="D122" s="72" t="s">
        <v>11</v>
      </c>
      <c r="E122" s="72" t="s">
        <v>141</v>
      </c>
      <c r="F122" s="72" t="s">
        <v>16</v>
      </c>
      <c r="G122" s="7">
        <v>198.65</v>
      </c>
      <c r="H122" s="6">
        <v>28</v>
      </c>
      <c r="I122" s="7">
        <f t="shared" si="1"/>
        <v>5562.2</v>
      </c>
      <c r="K122" s="33"/>
    </row>
    <row r="123" spans="1:11" ht="16" x14ac:dyDescent="0.2">
      <c r="A123" s="6"/>
      <c r="B123" s="44" t="s">
        <v>14</v>
      </c>
      <c r="C123" s="44">
        <v>21101</v>
      </c>
      <c r="D123" s="72" t="s">
        <v>11</v>
      </c>
      <c r="E123" s="72" t="s">
        <v>142</v>
      </c>
      <c r="F123" s="72" t="s">
        <v>143</v>
      </c>
      <c r="G123" s="7">
        <v>21.98</v>
      </c>
      <c r="H123" s="6">
        <v>10</v>
      </c>
      <c r="I123" s="7">
        <f t="shared" si="1"/>
        <v>219.8</v>
      </c>
      <c r="K123" s="33"/>
    </row>
    <row r="124" spans="1:11" ht="16" x14ac:dyDescent="0.2">
      <c r="A124" s="6" t="s">
        <v>14</v>
      </c>
      <c r="B124" s="44" t="s">
        <v>14</v>
      </c>
      <c r="C124" s="44">
        <v>21101</v>
      </c>
      <c r="D124" s="72" t="s">
        <v>11</v>
      </c>
      <c r="E124" s="72" t="s">
        <v>144</v>
      </c>
      <c r="F124" s="72" t="s">
        <v>143</v>
      </c>
      <c r="G124" s="7">
        <v>62.1</v>
      </c>
      <c r="H124" s="6">
        <v>18</v>
      </c>
      <c r="I124" s="7">
        <f t="shared" si="1"/>
        <v>1117.8</v>
      </c>
      <c r="K124" s="33"/>
    </row>
    <row r="125" spans="1:11" ht="16" x14ac:dyDescent="0.2">
      <c r="A125" s="6" t="s">
        <v>14</v>
      </c>
      <c r="B125" s="44" t="s">
        <v>14</v>
      </c>
      <c r="C125" s="44">
        <v>21101</v>
      </c>
      <c r="D125" s="72" t="s">
        <v>11</v>
      </c>
      <c r="E125" s="72" t="s">
        <v>145</v>
      </c>
      <c r="F125" s="72" t="s">
        <v>143</v>
      </c>
      <c r="G125" s="7">
        <v>65.63</v>
      </c>
      <c r="H125" s="6">
        <v>16</v>
      </c>
      <c r="I125" s="7">
        <f t="shared" si="1"/>
        <v>1050.08</v>
      </c>
      <c r="K125" s="33"/>
    </row>
    <row r="126" spans="1:11" ht="16" x14ac:dyDescent="0.2">
      <c r="A126" s="6" t="s">
        <v>14</v>
      </c>
      <c r="B126" s="44" t="s">
        <v>14</v>
      </c>
      <c r="C126" s="44">
        <v>21101</v>
      </c>
      <c r="D126" s="72" t="s">
        <v>11</v>
      </c>
      <c r="E126" s="72" t="s">
        <v>146</v>
      </c>
      <c r="F126" s="72" t="s">
        <v>13</v>
      </c>
      <c r="G126" s="7">
        <v>50.44</v>
      </c>
      <c r="H126" s="6">
        <v>156</v>
      </c>
      <c r="I126" s="7">
        <f t="shared" si="1"/>
        <v>7868.6399999999994</v>
      </c>
      <c r="K126" s="33"/>
    </row>
    <row r="127" spans="1:11" ht="16" x14ac:dyDescent="0.2">
      <c r="A127" s="6" t="s">
        <v>14</v>
      </c>
      <c r="B127" s="44" t="s">
        <v>14</v>
      </c>
      <c r="C127" s="44">
        <v>21101</v>
      </c>
      <c r="D127" s="72" t="s">
        <v>11</v>
      </c>
      <c r="E127" s="72" t="s">
        <v>147</v>
      </c>
      <c r="F127" s="72" t="s">
        <v>13</v>
      </c>
      <c r="G127" s="7">
        <v>40</v>
      </c>
      <c r="H127" s="6">
        <v>76</v>
      </c>
      <c r="I127" s="7">
        <f t="shared" si="1"/>
        <v>3040</v>
      </c>
      <c r="K127" s="33"/>
    </row>
    <row r="128" spans="1:11" ht="16" x14ac:dyDescent="0.2">
      <c r="A128" s="6" t="s">
        <v>14</v>
      </c>
      <c r="B128" s="44" t="s">
        <v>14</v>
      </c>
      <c r="C128" s="44">
        <v>21101</v>
      </c>
      <c r="D128" s="72" t="s">
        <v>11</v>
      </c>
      <c r="E128" s="72" t="s">
        <v>148</v>
      </c>
      <c r="F128" s="72" t="s">
        <v>199</v>
      </c>
      <c r="G128" s="7">
        <v>48.4</v>
      </c>
      <c r="H128" s="6">
        <v>47</v>
      </c>
      <c r="I128" s="7">
        <f t="shared" si="1"/>
        <v>2274.7999999999997</v>
      </c>
      <c r="K128" s="33"/>
    </row>
    <row r="129" spans="1:11" ht="16" x14ac:dyDescent="0.2">
      <c r="A129" s="6" t="s">
        <v>14</v>
      </c>
      <c r="B129" s="44" t="s">
        <v>14</v>
      </c>
      <c r="C129" s="44">
        <v>21101</v>
      </c>
      <c r="D129" s="72" t="s">
        <v>11</v>
      </c>
      <c r="E129" s="72" t="s">
        <v>149</v>
      </c>
      <c r="F129" s="72" t="s">
        <v>16</v>
      </c>
      <c r="G129" s="7">
        <v>189.5</v>
      </c>
      <c r="H129" s="6">
        <v>13</v>
      </c>
      <c r="I129" s="7">
        <f t="shared" si="1"/>
        <v>2463.5</v>
      </c>
      <c r="K129" s="33"/>
    </row>
    <row r="130" spans="1:11" ht="16" x14ac:dyDescent="0.2">
      <c r="A130" s="6" t="s">
        <v>14</v>
      </c>
      <c r="B130" s="44" t="s">
        <v>14</v>
      </c>
      <c r="C130" s="44">
        <v>21101</v>
      </c>
      <c r="D130" s="72" t="s">
        <v>11</v>
      </c>
      <c r="E130" s="72" t="s">
        <v>150</v>
      </c>
      <c r="F130" s="72" t="s">
        <v>16</v>
      </c>
      <c r="G130" s="7">
        <v>134</v>
      </c>
      <c r="H130" s="6">
        <v>63</v>
      </c>
      <c r="I130" s="7">
        <f t="shared" si="1"/>
        <v>8442</v>
      </c>
      <c r="K130" s="33"/>
    </row>
    <row r="131" spans="1:11" ht="16" x14ac:dyDescent="0.2">
      <c r="A131" s="6" t="s">
        <v>14</v>
      </c>
      <c r="B131" s="44" t="s">
        <v>14</v>
      </c>
      <c r="C131" s="44">
        <v>21101</v>
      </c>
      <c r="D131" s="72" t="s">
        <v>11</v>
      </c>
      <c r="E131" s="72" t="s">
        <v>151</v>
      </c>
      <c r="F131" s="72" t="s">
        <v>13</v>
      </c>
      <c r="G131" s="7">
        <v>78</v>
      </c>
      <c r="H131" s="6">
        <v>15</v>
      </c>
      <c r="I131" s="7">
        <f t="shared" si="1"/>
        <v>1170</v>
      </c>
      <c r="K131" s="33"/>
    </row>
    <row r="132" spans="1:11" ht="16" x14ac:dyDescent="0.2">
      <c r="A132" s="6" t="s">
        <v>14</v>
      </c>
      <c r="B132" s="44" t="s">
        <v>14</v>
      </c>
      <c r="C132" s="44">
        <v>21101</v>
      </c>
      <c r="D132" s="72" t="s">
        <v>11</v>
      </c>
      <c r="E132" s="72" t="s">
        <v>152</v>
      </c>
      <c r="F132" s="72" t="s">
        <v>16</v>
      </c>
      <c r="G132" s="7">
        <v>24.75</v>
      </c>
      <c r="H132" s="6">
        <v>81</v>
      </c>
      <c r="I132" s="7">
        <f t="shared" ref="I132:I133" si="2">+G132*H132</f>
        <v>2004.75</v>
      </c>
      <c r="K132" s="33"/>
    </row>
    <row r="133" spans="1:11" ht="16" x14ac:dyDescent="0.2">
      <c r="A133" s="6" t="s">
        <v>14</v>
      </c>
      <c r="B133" s="44" t="s">
        <v>14</v>
      </c>
      <c r="C133" s="44">
        <v>21101</v>
      </c>
      <c r="D133" s="72" t="s">
        <v>11</v>
      </c>
      <c r="E133" s="72" t="s">
        <v>153</v>
      </c>
      <c r="F133" s="72" t="s">
        <v>154</v>
      </c>
      <c r="G133" s="7">
        <v>425487</v>
      </c>
      <c r="H133" s="6">
        <v>1</v>
      </c>
      <c r="I133" s="7">
        <f t="shared" si="2"/>
        <v>425487</v>
      </c>
      <c r="K133" s="33"/>
    </row>
    <row r="134" spans="1:11" ht="16" x14ac:dyDescent="0.2">
      <c r="A134" s="6"/>
      <c r="B134" s="39">
        <v>21101</v>
      </c>
      <c r="C134" s="39">
        <v>21101</v>
      </c>
      <c r="D134" s="73" t="s">
        <v>11</v>
      </c>
      <c r="E134" s="77" t="s">
        <v>11</v>
      </c>
      <c r="F134" s="80"/>
      <c r="G134" s="9"/>
      <c r="H134" s="9"/>
      <c r="I134" s="9">
        <f>SUM(I3:I133)</f>
        <v>4141892.5010999991</v>
      </c>
    </row>
    <row r="135" spans="1:11" ht="32" x14ac:dyDescent="0.2">
      <c r="A135" s="6" t="s">
        <v>14</v>
      </c>
      <c r="B135" s="44"/>
      <c r="C135" s="44">
        <v>21201</v>
      </c>
      <c r="D135" s="72" t="s">
        <v>155</v>
      </c>
      <c r="E135" s="72" t="s">
        <v>156</v>
      </c>
      <c r="F135" s="72" t="s">
        <v>21</v>
      </c>
      <c r="G135" s="7">
        <v>112.58</v>
      </c>
      <c r="H135" s="6">
        <v>22</v>
      </c>
      <c r="I135" s="7">
        <f t="shared" ref="I135:I147" si="3">+G135*H135</f>
        <v>2476.7599999999998</v>
      </c>
      <c r="K135" s="33"/>
    </row>
    <row r="136" spans="1:11" ht="32" x14ac:dyDescent="0.2">
      <c r="A136" s="6" t="s">
        <v>14</v>
      </c>
      <c r="B136" s="44" t="s">
        <v>14</v>
      </c>
      <c r="C136" s="44">
        <v>21201</v>
      </c>
      <c r="D136" s="72" t="s">
        <v>155</v>
      </c>
      <c r="E136" s="72" t="s">
        <v>157</v>
      </c>
      <c r="F136" s="72" t="s">
        <v>21</v>
      </c>
      <c r="G136" s="7">
        <v>134.07</v>
      </c>
      <c r="H136" s="6">
        <v>4</v>
      </c>
      <c r="I136" s="7">
        <f t="shared" si="3"/>
        <v>536.28</v>
      </c>
      <c r="K136" s="33"/>
    </row>
    <row r="137" spans="1:11" ht="32" x14ac:dyDescent="0.2">
      <c r="A137" s="6" t="s">
        <v>14</v>
      </c>
      <c r="B137" s="44" t="s">
        <v>14</v>
      </c>
      <c r="C137" s="44">
        <v>21201</v>
      </c>
      <c r="D137" s="72" t="s">
        <v>155</v>
      </c>
      <c r="E137" s="72" t="s">
        <v>158</v>
      </c>
      <c r="F137" s="72" t="s">
        <v>21</v>
      </c>
      <c r="G137" s="7">
        <v>146.54</v>
      </c>
      <c r="H137" s="6">
        <v>14</v>
      </c>
      <c r="I137" s="7">
        <f t="shared" si="3"/>
        <v>2051.56</v>
      </c>
      <c r="K137" s="33"/>
    </row>
    <row r="138" spans="1:11" ht="32" x14ac:dyDescent="0.2">
      <c r="A138" s="6" t="s">
        <v>14</v>
      </c>
      <c r="B138" s="44" t="s">
        <v>14</v>
      </c>
      <c r="C138" s="44">
        <v>21201</v>
      </c>
      <c r="D138" s="72" t="s">
        <v>155</v>
      </c>
      <c r="E138" s="72" t="s">
        <v>159</v>
      </c>
      <c r="F138" s="72" t="s">
        <v>16</v>
      </c>
      <c r="G138" s="7">
        <v>11403679.84</v>
      </c>
      <c r="H138" s="6">
        <v>1</v>
      </c>
      <c r="I138" s="7">
        <f t="shared" si="3"/>
        <v>11403679.84</v>
      </c>
      <c r="K138" s="33"/>
    </row>
    <row r="139" spans="1:11" ht="32" x14ac:dyDescent="0.2">
      <c r="A139" s="6" t="s">
        <v>14</v>
      </c>
      <c r="B139" s="44" t="s">
        <v>14</v>
      </c>
      <c r="C139" s="44">
        <v>21201</v>
      </c>
      <c r="D139" s="72" t="s">
        <v>155</v>
      </c>
      <c r="E139" s="72" t="s">
        <v>160</v>
      </c>
      <c r="F139" s="72" t="s">
        <v>16</v>
      </c>
      <c r="G139" s="7">
        <v>180.76</v>
      </c>
      <c r="H139" s="6">
        <v>54</v>
      </c>
      <c r="I139" s="7">
        <f t="shared" si="3"/>
        <v>9761.0399999999991</v>
      </c>
      <c r="K139" s="33"/>
    </row>
    <row r="140" spans="1:11" ht="32" x14ac:dyDescent="0.2">
      <c r="A140" s="6" t="s">
        <v>14</v>
      </c>
      <c r="B140" s="44" t="s">
        <v>14</v>
      </c>
      <c r="C140" s="44">
        <v>21201</v>
      </c>
      <c r="D140" s="72" t="s">
        <v>155</v>
      </c>
      <c r="E140" s="72" t="s">
        <v>161</v>
      </c>
      <c r="F140" s="72" t="s">
        <v>16</v>
      </c>
      <c r="G140" s="7">
        <v>220.33</v>
      </c>
      <c r="H140" s="6">
        <v>83</v>
      </c>
      <c r="I140" s="7">
        <f t="shared" si="3"/>
        <v>18287.39</v>
      </c>
      <c r="K140" s="33"/>
    </row>
    <row r="141" spans="1:11" ht="32" x14ac:dyDescent="0.2">
      <c r="A141" s="6" t="s">
        <v>14</v>
      </c>
      <c r="B141" s="44" t="s">
        <v>14</v>
      </c>
      <c r="C141" s="44">
        <v>21201</v>
      </c>
      <c r="D141" s="72" t="s">
        <v>155</v>
      </c>
      <c r="E141" s="72" t="s">
        <v>162</v>
      </c>
      <c r="F141" s="72" t="s">
        <v>13</v>
      </c>
      <c r="G141" s="7">
        <v>600</v>
      </c>
      <c r="H141" s="6">
        <v>12</v>
      </c>
      <c r="I141" s="7">
        <f t="shared" si="3"/>
        <v>7200</v>
      </c>
      <c r="K141" s="33"/>
    </row>
    <row r="142" spans="1:11" ht="32" x14ac:dyDescent="0.2">
      <c r="A142" s="6" t="s">
        <v>14</v>
      </c>
      <c r="B142" s="44" t="s">
        <v>14</v>
      </c>
      <c r="C142" s="44">
        <v>21201</v>
      </c>
      <c r="D142" s="72" t="s">
        <v>155</v>
      </c>
      <c r="E142" s="72" t="s">
        <v>163</v>
      </c>
      <c r="F142" s="72" t="s">
        <v>199</v>
      </c>
      <c r="G142" s="7">
        <v>57.2</v>
      </c>
      <c r="H142" s="6">
        <v>115</v>
      </c>
      <c r="I142" s="7">
        <f t="shared" si="3"/>
        <v>6578</v>
      </c>
      <c r="K142" s="33"/>
    </row>
    <row r="143" spans="1:11" ht="32" x14ac:dyDescent="0.2">
      <c r="A143" s="6" t="s">
        <v>14</v>
      </c>
      <c r="B143" s="44" t="s">
        <v>14</v>
      </c>
      <c r="C143" s="44">
        <v>21201</v>
      </c>
      <c r="D143" s="72" t="s">
        <v>155</v>
      </c>
      <c r="E143" s="72" t="s">
        <v>164</v>
      </c>
      <c r="F143" s="72" t="s">
        <v>199</v>
      </c>
      <c r="G143" s="7">
        <v>115.5</v>
      </c>
      <c r="H143" s="6">
        <v>100</v>
      </c>
      <c r="I143" s="7">
        <f t="shared" si="3"/>
        <v>11550</v>
      </c>
      <c r="K143" s="33"/>
    </row>
    <row r="144" spans="1:11" ht="32" x14ac:dyDescent="0.2">
      <c r="A144" s="6" t="s">
        <v>14</v>
      </c>
      <c r="B144" s="44" t="s">
        <v>14</v>
      </c>
      <c r="C144" s="44">
        <v>21201</v>
      </c>
      <c r="D144" s="72" t="s">
        <v>155</v>
      </c>
      <c r="E144" s="72" t="s">
        <v>165</v>
      </c>
      <c r="F144" s="72" t="s">
        <v>199</v>
      </c>
      <c r="G144" s="7">
        <v>74.8</v>
      </c>
      <c r="H144" s="6">
        <v>45</v>
      </c>
      <c r="I144" s="7">
        <f t="shared" si="3"/>
        <v>3366</v>
      </c>
      <c r="K144" s="33"/>
    </row>
    <row r="145" spans="1:11" ht="32" x14ac:dyDescent="0.2">
      <c r="A145" s="6" t="s">
        <v>14</v>
      </c>
      <c r="B145" s="44" t="s">
        <v>14</v>
      </c>
      <c r="C145" s="44">
        <v>21201</v>
      </c>
      <c r="D145" s="72" t="s">
        <v>155</v>
      </c>
      <c r="E145" s="72" t="s">
        <v>166</v>
      </c>
      <c r="F145" s="72" t="s">
        <v>13</v>
      </c>
      <c r="G145" s="7">
        <v>1078</v>
      </c>
      <c r="H145" s="6">
        <v>19</v>
      </c>
      <c r="I145" s="7">
        <f t="shared" si="3"/>
        <v>20482</v>
      </c>
      <c r="K145" s="33"/>
    </row>
    <row r="146" spans="1:11" ht="32" x14ac:dyDescent="0.2">
      <c r="A146" s="6" t="s">
        <v>14</v>
      </c>
      <c r="B146" s="44" t="s">
        <v>14</v>
      </c>
      <c r="C146" s="44">
        <v>21201</v>
      </c>
      <c r="D146" s="72" t="s">
        <v>155</v>
      </c>
      <c r="E146" s="72" t="s">
        <v>167</v>
      </c>
      <c r="F146" s="72" t="s">
        <v>13</v>
      </c>
      <c r="G146" s="7">
        <v>1003.2</v>
      </c>
      <c r="H146" s="6">
        <v>12</v>
      </c>
      <c r="I146" s="7">
        <f t="shared" si="3"/>
        <v>12038.400000000001</v>
      </c>
      <c r="K146" s="33"/>
    </row>
    <row r="147" spans="1:11" ht="32" x14ac:dyDescent="0.2">
      <c r="A147" s="6" t="s">
        <v>14</v>
      </c>
      <c r="B147" s="44" t="s">
        <v>14</v>
      </c>
      <c r="C147" s="44">
        <v>21201</v>
      </c>
      <c r="D147" s="72" t="s">
        <v>155</v>
      </c>
      <c r="E147" s="72" t="s">
        <v>628</v>
      </c>
      <c r="F147" s="81" t="s">
        <v>154</v>
      </c>
      <c r="G147" s="7">
        <v>7362.96</v>
      </c>
      <c r="H147" s="6">
        <v>1</v>
      </c>
      <c r="I147" s="7">
        <f t="shared" si="3"/>
        <v>7362.96</v>
      </c>
      <c r="K147" s="33"/>
    </row>
    <row r="148" spans="1:11" ht="32" x14ac:dyDescent="0.2">
      <c r="A148" s="6"/>
      <c r="B148" s="39">
        <v>21201</v>
      </c>
      <c r="C148" s="39">
        <v>21301</v>
      </c>
      <c r="D148" s="73" t="s">
        <v>168</v>
      </c>
      <c r="E148" s="77" t="s">
        <v>169</v>
      </c>
      <c r="F148" s="80"/>
      <c r="G148" s="9"/>
      <c r="H148" s="9"/>
      <c r="I148" s="9">
        <f>SUM(I135:I147)</f>
        <v>11505370.23</v>
      </c>
      <c r="K148" s="33"/>
    </row>
    <row r="149" spans="1:11" ht="16" x14ac:dyDescent="0.2">
      <c r="A149" s="6" t="s">
        <v>14</v>
      </c>
      <c r="B149" s="44"/>
      <c r="C149" s="44">
        <v>21301</v>
      </c>
      <c r="D149" s="72" t="s">
        <v>168</v>
      </c>
      <c r="E149" s="72" t="s">
        <v>169</v>
      </c>
      <c r="F149" s="72" t="s">
        <v>170</v>
      </c>
      <c r="G149" s="7">
        <v>2337343.9500000002</v>
      </c>
      <c r="H149" s="6">
        <v>1</v>
      </c>
      <c r="I149" s="7">
        <f>+G149*H149</f>
        <v>2337343.9500000002</v>
      </c>
      <c r="K149" s="33"/>
    </row>
    <row r="150" spans="1:11" ht="32" x14ac:dyDescent="0.2">
      <c r="A150" s="6"/>
      <c r="B150" s="39">
        <v>21301</v>
      </c>
      <c r="C150" s="39">
        <v>21301</v>
      </c>
      <c r="D150" s="73" t="s">
        <v>168</v>
      </c>
      <c r="E150" s="77" t="s">
        <v>14</v>
      </c>
      <c r="F150" s="80"/>
      <c r="G150" s="9"/>
      <c r="H150" s="9"/>
      <c r="I150" s="9">
        <f>SUM(I149)</f>
        <v>2337343.9500000002</v>
      </c>
      <c r="K150" s="33"/>
    </row>
    <row r="151" spans="1:11" ht="32" x14ac:dyDescent="0.2">
      <c r="A151" s="6" t="s">
        <v>14</v>
      </c>
      <c r="B151" s="44"/>
      <c r="C151" s="44">
        <v>21401</v>
      </c>
      <c r="D151" s="72" t="s">
        <v>171</v>
      </c>
      <c r="E151" s="72" t="s">
        <v>172</v>
      </c>
      <c r="F151" s="72" t="s">
        <v>173</v>
      </c>
      <c r="G151" s="7">
        <v>477.58</v>
      </c>
      <c r="H151" s="6">
        <v>2</v>
      </c>
      <c r="I151" s="7">
        <f t="shared" ref="I151:I175" si="4">+G151*H151</f>
        <v>955.16</v>
      </c>
      <c r="K151" s="33"/>
    </row>
    <row r="152" spans="1:11" ht="32" x14ac:dyDescent="0.2">
      <c r="A152" s="6" t="s">
        <v>14</v>
      </c>
      <c r="B152" s="44" t="s">
        <v>14</v>
      </c>
      <c r="C152" s="44">
        <v>21401</v>
      </c>
      <c r="D152" s="72" t="s">
        <v>171</v>
      </c>
      <c r="E152" s="72" t="s">
        <v>174</v>
      </c>
      <c r="F152" s="72" t="s">
        <v>13</v>
      </c>
      <c r="G152" s="7">
        <v>222.2</v>
      </c>
      <c r="H152" s="6">
        <v>69</v>
      </c>
      <c r="I152" s="7">
        <f t="shared" si="4"/>
        <v>15331.8</v>
      </c>
      <c r="K152" s="33"/>
    </row>
    <row r="153" spans="1:11" ht="32" x14ac:dyDescent="0.2">
      <c r="A153" s="6" t="s">
        <v>14</v>
      </c>
      <c r="B153" s="44" t="s">
        <v>14</v>
      </c>
      <c r="C153" s="44">
        <v>21401</v>
      </c>
      <c r="D153" s="72" t="s">
        <v>171</v>
      </c>
      <c r="E153" s="72" t="s">
        <v>175</v>
      </c>
      <c r="F153" s="72" t="s">
        <v>13</v>
      </c>
      <c r="G153" s="7">
        <v>332.2</v>
      </c>
      <c r="H153" s="6">
        <v>74</v>
      </c>
      <c r="I153" s="7">
        <f t="shared" si="4"/>
        <v>24582.799999999999</v>
      </c>
      <c r="K153" s="33"/>
    </row>
    <row r="154" spans="1:11" ht="32" x14ac:dyDescent="0.2">
      <c r="A154" s="6" t="s">
        <v>14</v>
      </c>
      <c r="B154" s="44" t="s">
        <v>14</v>
      </c>
      <c r="C154" s="44">
        <v>21401</v>
      </c>
      <c r="D154" s="72" t="s">
        <v>171</v>
      </c>
      <c r="E154" s="72" t="s">
        <v>176</v>
      </c>
      <c r="F154" s="72" t="s">
        <v>13</v>
      </c>
      <c r="G154" s="7">
        <v>225.5</v>
      </c>
      <c r="H154" s="6">
        <v>67</v>
      </c>
      <c r="I154" s="7">
        <f t="shared" si="4"/>
        <v>15108.5</v>
      </c>
      <c r="K154" s="33"/>
    </row>
    <row r="155" spans="1:11" ht="32" x14ac:dyDescent="0.2">
      <c r="A155" s="6" t="s">
        <v>14</v>
      </c>
      <c r="B155" s="44" t="s">
        <v>14</v>
      </c>
      <c r="C155" s="44">
        <v>21401</v>
      </c>
      <c r="D155" s="72" t="s">
        <v>171</v>
      </c>
      <c r="E155" s="72" t="s">
        <v>177</v>
      </c>
      <c r="F155" s="72" t="s">
        <v>13</v>
      </c>
      <c r="G155" s="7">
        <v>279.95</v>
      </c>
      <c r="H155" s="6">
        <v>51</v>
      </c>
      <c r="I155" s="7">
        <f t="shared" si="4"/>
        <v>14277.449999999999</v>
      </c>
      <c r="K155" s="33"/>
    </row>
    <row r="156" spans="1:11" ht="32" x14ac:dyDescent="0.2">
      <c r="A156" s="6" t="s">
        <v>14</v>
      </c>
      <c r="B156" s="44" t="s">
        <v>14</v>
      </c>
      <c r="C156" s="44">
        <v>21401</v>
      </c>
      <c r="D156" s="72" t="s">
        <v>171</v>
      </c>
      <c r="E156" s="72" t="s">
        <v>178</v>
      </c>
      <c r="F156" s="72" t="s">
        <v>179</v>
      </c>
      <c r="G156" s="7">
        <v>401.86669999999998</v>
      </c>
      <c r="H156" s="6">
        <v>12</v>
      </c>
      <c r="I156" s="7">
        <f t="shared" si="4"/>
        <v>4822.4003999999995</v>
      </c>
      <c r="K156" s="33"/>
    </row>
    <row r="157" spans="1:11" ht="32" x14ac:dyDescent="0.2">
      <c r="A157" s="6" t="s">
        <v>14</v>
      </c>
      <c r="B157" s="44" t="s">
        <v>14</v>
      </c>
      <c r="C157" s="44">
        <v>21401</v>
      </c>
      <c r="D157" s="72" t="s">
        <v>171</v>
      </c>
      <c r="E157" s="72" t="s">
        <v>180</v>
      </c>
      <c r="F157" s="72" t="s">
        <v>13</v>
      </c>
      <c r="G157" s="7">
        <v>783.57</v>
      </c>
      <c r="H157" s="6">
        <v>44</v>
      </c>
      <c r="I157" s="7">
        <f t="shared" si="4"/>
        <v>34477.08</v>
      </c>
      <c r="K157" s="33"/>
    </row>
    <row r="158" spans="1:11" ht="32" x14ac:dyDescent="0.2">
      <c r="A158" s="6" t="s">
        <v>14</v>
      </c>
      <c r="B158" s="44" t="s">
        <v>14</v>
      </c>
      <c r="C158" s="44">
        <v>21401</v>
      </c>
      <c r="D158" s="72" t="s">
        <v>171</v>
      </c>
      <c r="E158" s="72" t="s">
        <v>181</v>
      </c>
      <c r="F158" s="72" t="s">
        <v>13</v>
      </c>
      <c r="G158" s="7">
        <v>933.15</v>
      </c>
      <c r="H158" s="6">
        <v>39</v>
      </c>
      <c r="I158" s="7">
        <f t="shared" si="4"/>
        <v>36392.85</v>
      </c>
      <c r="K158" s="33"/>
    </row>
    <row r="159" spans="1:11" ht="32" x14ac:dyDescent="0.2">
      <c r="A159" s="6" t="s">
        <v>14</v>
      </c>
      <c r="B159" s="44" t="s">
        <v>14</v>
      </c>
      <c r="C159" s="44">
        <v>21401</v>
      </c>
      <c r="D159" s="72" t="s">
        <v>171</v>
      </c>
      <c r="E159" s="72" t="s">
        <v>182</v>
      </c>
      <c r="F159" s="72" t="s">
        <v>183</v>
      </c>
      <c r="G159" s="7">
        <v>609</v>
      </c>
      <c r="H159" s="6">
        <v>108</v>
      </c>
      <c r="I159" s="7">
        <f t="shared" si="4"/>
        <v>65772</v>
      </c>
      <c r="K159" s="33"/>
    </row>
    <row r="160" spans="1:11" ht="32" x14ac:dyDescent="0.2">
      <c r="A160" s="6" t="s">
        <v>14</v>
      </c>
      <c r="B160" s="44" t="s">
        <v>14</v>
      </c>
      <c r="C160" s="44">
        <v>21401</v>
      </c>
      <c r="D160" s="72" t="s">
        <v>171</v>
      </c>
      <c r="E160" s="72" t="s">
        <v>184</v>
      </c>
      <c r="F160" s="72" t="s">
        <v>13</v>
      </c>
      <c r="G160" s="7">
        <v>2693.9</v>
      </c>
      <c r="H160" s="6">
        <v>16</v>
      </c>
      <c r="I160" s="7">
        <f t="shared" si="4"/>
        <v>43102.400000000001</v>
      </c>
      <c r="K160" s="33"/>
    </row>
    <row r="161" spans="1:11" ht="32" x14ac:dyDescent="0.2">
      <c r="A161" s="6" t="s">
        <v>14</v>
      </c>
      <c r="B161" s="44" t="s">
        <v>14</v>
      </c>
      <c r="C161" s="44">
        <v>21401</v>
      </c>
      <c r="D161" s="72" t="s">
        <v>171</v>
      </c>
      <c r="E161" s="72" t="s">
        <v>185</v>
      </c>
      <c r="F161" s="72" t="s">
        <v>13</v>
      </c>
      <c r="G161" s="7">
        <v>1200</v>
      </c>
      <c r="H161" s="6">
        <v>6</v>
      </c>
      <c r="I161" s="7">
        <f t="shared" si="4"/>
        <v>7200</v>
      </c>
      <c r="K161" s="33"/>
    </row>
    <row r="162" spans="1:11" ht="32" x14ac:dyDescent="0.2">
      <c r="A162" s="6" t="s">
        <v>14</v>
      </c>
      <c r="B162" s="44" t="s">
        <v>14</v>
      </c>
      <c r="C162" s="44">
        <v>21401</v>
      </c>
      <c r="D162" s="72" t="s">
        <v>171</v>
      </c>
      <c r="E162" s="72" t="s">
        <v>186</v>
      </c>
      <c r="F162" s="72" t="s">
        <v>179</v>
      </c>
      <c r="G162" s="7">
        <v>2738.68</v>
      </c>
      <c r="H162" s="6">
        <v>2</v>
      </c>
      <c r="I162" s="7">
        <f t="shared" si="4"/>
        <v>5477.36</v>
      </c>
      <c r="K162" s="33"/>
    </row>
    <row r="163" spans="1:11" ht="32" x14ac:dyDescent="0.2">
      <c r="A163" s="6" t="s">
        <v>14</v>
      </c>
      <c r="B163" s="44" t="s">
        <v>14</v>
      </c>
      <c r="C163" s="44">
        <v>21401</v>
      </c>
      <c r="D163" s="72" t="s">
        <v>171</v>
      </c>
      <c r="E163" s="72" t="s">
        <v>187</v>
      </c>
      <c r="F163" s="72" t="s">
        <v>183</v>
      </c>
      <c r="G163" s="7">
        <v>382.07</v>
      </c>
      <c r="H163" s="6">
        <v>36</v>
      </c>
      <c r="I163" s="7">
        <f t="shared" si="4"/>
        <v>13754.52</v>
      </c>
      <c r="K163" s="33"/>
    </row>
    <row r="164" spans="1:11" ht="32" x14ac:dyDescent="0.2">
      <c r="A164" s="6" t="s">
        <v>14</v>
      </c>
      <c r="B164" s="44" t="s">
        <v>14</v>
      </c>
      <c r="C164" s="44">
        <v>21401</v>
      </c>
      <c r="D164" s="72" t="s">
        <v>171</v>
      </c>
      <c r="E164" s="72" t="s">
        <v>188</v>
      </c>
      <c r="F164" s="72" t="s">
        <v>13</v>
      </c>
      <c r="G164" s="7">
        <v>7399</v>
      </c>
      <c r="H164" s="6">
        <v>6</v>
      </c>
      <c r="I164" s="7">
        <f t="shared" si="4"/>
        <v>44394</v>
      </c>
      <c r="K164" s="33"/>
    </row>
    <row r="165" spans="1:11" ht="32" x14ac:dyDescent="0.2">
      <c r="A165" s="6" t="s">
        <v>14</v>
      </c>
      <c r="B165" s="44" t="s">
        <v>14</v>
      </c>
      <c r="C165" s="44">
        <v>21401</v>
      </c>
      <c r="D165" s="72" t="s">
        <v>171</v>
      </c>
      <c r="E165" s="72" t="s">
        <v>189</v>
      </c>
      <c r="F165" s="72" t="s">
        <v>173</v>
      </c>
      <c r="G165" s="7">
        <v>77.989999999999995</v>
      </c>
      <c r="H165" s="6">
        <v>7</v>
      </c>
      <c r="I165" s="7">
        <f t="shared" si="4"/>
        <v>545.92999999999995</v>
      </c>
      <c r="K165" s="33"/>
    </row>
    <row r="166" spans="1:11" ht="32" x14ac:dyDescent="0.2">
      <c r="A166" s="6" t="s">
        <v>14</v>
      </c>
      <c r="B166" s="44" t="s">
        <v>14</v>
      </c>
      <c r="C166" s="44">
        <v>21401</v>
      </c>
      <c r="D166" s="72" t="s">
        <v>171</v>
      </c>
      <c r="E166" s="72" t="s">
        <v>190</v>
      </c>
      <c r="F166" s="72" t="s">
        <v>13</v>
      </c>
      <c r="G166" s="7">
        <v>1349</v>
      </c>
      <c r="H166" s="6">
        <v>5</v>
      </c>
      <c r="I166" s="7">
        <f t="shared" si="4"/>
        <v>6745</v>
      </c>
      <c r="K166" s="33"/>
    </row>
    <row r="167" spans="1:11" ht="32" x14ac:dyDescent="0.2">
      <c r="A167" s="6" t="s">
        <v>14</v>
      </c>
      <c r="B167" s="44" t="s">
        <v>14</v>
      </c>
      <c r="C167" s="44">
        <v>21401</v>
      </c>
      <c r="D167" s="72" t="s">
        <v>171</v>
      </c>
      <c r="E167" s="72" t="s">
        <v>191</v>
      </c>
      <c r="F167" s="72" t="s">
        <v>13</v>
      </c>
      <c r="G167" s="7">
        <v>163.29</v>
      </c>
      <c r="H167" s="6">
        <v>2</v>
      </c>
      <c r="I167" s="7">
        <f t="shared" si="4"/>
        <v>326.58</v>
      </c>
      <c r="K167" s="33"/>
    </row>
    <row r="168" spans="1:11" ht="32" x14ac:dyDescent="0.2">
      <c r="A168" s="6" t="s">
        <v>14</v>
      </c>
      <c r="B168" s="44" t="s">
        <v>14</v>
      </c>
      <c r="C168" s="44">
        <v>21401</v>
      </c>
      <c r="D168" s="72" t="s">
        <v>171</v>
      </c>
      <c r="E168" s="72" t="s">
        <v>192</v>
      </c>
      <c r="F168" s="72" t="s">
        <v>13</v>
      </c>
      <c r="G168" s="7">
        <v>325.91000000000003</v>
      </c>
      <c r="H168" s="6">
        <v>20</v>
      </c>
      <c r="I168" s="7">
        <f t="shared" si="4"/>
        <v>6518.2000000000007</v>
      </c>
      <c r="K168" s="33"/>
    </row>
    <row r="169" spans="1:11" ht="32" x14ac:dyDescent="0.2">
      <c r="A169" s="6" t="s">
        <v>14</v>
      </c>
      <c r="B169" s="44" t="s">
        <v>14</v>
      </c>
      <c r="C169" s="44">
        <v>21401</v>
      </c>
      <c r="D169" s="72" t="s">
        <v>171</v>
      </c>
      <c r="E169" s="72" t="s">
        <v>193</v>
      </c>
      <c r="F169" s="72" t="s">
        <v>13</v>
      </c>
      <c r="G169" s="7">
        <v>140</v>
      </c>
      <c r="H169" s="6">
        <v>159</v>
      </c>
      <c r="I169" s="7">
        <f t="shared" si="4"/>
        <v>22260</v>
      </c>
      <c r="K169" s="33"/>
    </row>
    <row r="170" spans="1:11" ht="32" x14ac:dyDescent="0.2">
      <c r="A170" s="6" t="s">
        <v>14</v>
      </c>
      <c r="B170" s="44" t="s">
        <v>14</v>
      </c>
      <c r="C170" s="44">
        <v>21401</v>
      </c>
      <c r="D170" s="72" t="s">
        <v>171</v>
      </c>
      <c r="E170" s="72" t="s">
        <v>194</v>
      </c>
      <c r="F170" s="72" t="s">
        <v>13</v>
      </c>
      <c r="G170" s="7">
        <v>321</v>
      </c>
      <c r="H170" s="6">
        <v>166</v>
      </c>
      <c r="I170" s="7">
        <f t="shared" si="4"/>
        <v>53286</v>
      </c>
      <c r="K170" s="33"/>
    </row>
    <row r="171" spans="1:11" ht="32" x14ac:dyDescent="0.2">
      <c r="A171" s="6" t="s">
        <v>14</v>
      </c>
      <c r="B171" s="44" t="s">
        <v>14</v>
      </c>
      <c r="C171" s="44">
        <v>21401</v>
      </c>
      <c r="D171" s="72" t="s">
        <v>171</v>
      </c>
      <c r="E171" s="72" t="s">
        <v>195</v>
      </c>
      <c r="F171" s="72" t="s">
        <v>13</v>
      </c>
      <c r="G171" s="7">
        <v>1432.87</v>
      </c>
      <c r="H171" s="6">
        <v>2</v>
      </c>
      <c r="I171" s="7">
        <f t="shared" si="4"/>
        <v>2865.74</v>
      </c>
      <c r="K171" s="33"/>
    </row>
    <row r="172" spans="1:11" ht="32" x14ac:dyDescent="0.2">
      <c r="A172" s="6" t="s">
        <v>14</v>
      </c>
      <c r="B172" s="44" t="s">
        <v>14</v>
      </c>
      <c r="C172" s="44">
        <v>21401</v>
      </c>
      <c r="D172" s="72" t="s">
        <v>171</v>
      </c>
      <c r="E172" s="72" t="s">
        <v>196</v>
      </c>
      <c r="F172" s="72" t="s">
        <v>13</v>
      </c>
      <c r="G172" s="7">
        <v>2022.9</v>
      </c>
      <c r="H172" s="6">
        <v>10</v>
      </c>
      <c r="I172" s="7">
        <f t="shared" si="4"/>
        <v>20229</v>
      </c>
      <c r="K172" s="33"/>
    </row>
    <row r="173" spans="1:11" ht="32" x14ac:dyDescent="0.2">
      <c r="A173" s="6" t="s">
        <v>14</v>
      </c>
      <c r="B173" s="44" t="s">
        <v>14</v>
      </c>
      <c r="C173" s="44">
        <v>21401</v>
      </c>
      <c r="D173" s="72" t="s">
        <v>171</v>
      </c>
      <c r="E173" s="72" t="s">
        <v>197</v>
      </c>
      <c r="F173" s="72" t="s">
        <v>16</v>
      </c>
      <c r="G173" s="7">
        <v>136.09</v>
      </c>
      <c r="H173" s="6">
        <v>253</v>
      </c>
      <c r="I173" s="7">
        <f t="shared" si="4"/>
        <v>34430.770000000004</v>
      </c>
      <c r="K173" s="33"/>
    </row>
    <row r="174" spans="1:11" ht="32" x14ac:dyDescent="0.2">
      <c r="A174" s="6" t="s">
        <v>14</v>
      </c>
      <c r="B174" s="44" t="s">
        <v>14</v>
      </c>
      <c r="C174" s="44">
        <v>21401</v>
      </c>
      <c r="D174" s="72" t="s">
        <v>171</v>
      </c>
      <c r="E174" s="72" t="s">
        <v>198</v>
      </c>
      <c r="F174" s="72" t="s">
        <v>199</v>
      </c>
      <c r="G174" s="7">
        <v>2297.9</v>
      </c>
      <c r="H174" s="6">
        <v>6</v>
      </c>
      <c r="I174" s="7">
        <f t="shared" si="4"/>
        <v>13787.400000000001</v>
      </c>
      <c r="K174" s="33"/>
    </row>
    <row r="175" spans="1:11" ht="32" x14ac:dyDescent="0.2">
      <c r="A175" s="6" t="s">
        <v>14</v>
      </c>
      <c r="B175" s="44" t="s">
        <v>14</v>
      </c>
      <c r="C175" s="44">
        <v>21401</v>
      </c>
      <c r="D175" s="72" t="s">
        <v>171</v>
      </c>
      <c r="E175" s="72" t="s">
        <v>200</v>
      </c>
      <c r="F175" s="72" t="s">
        <v>13</v>
      </c>
      <c r="G175" s="7">
        <v>1118.1500000000001</v>
      </c>
      <c r="H175" s="6">
        <v>62</v>
      </c>
      <c r="I175" s="7">
        <f t="shared" si="4"/>
        <v>69325.3</v>
      </c>
      <c r="K175" s="33"/>
    </row>
    <row r="176" spans="1:11" ht="32" x14ac:dyDescent="0.2">
      <c r="A176" s="6"/>
      <c r="B176" s="39">
        <v>21401</v>
      </c>
      <c r="C176" s="39">
        <v>21401</v>
      </c>
      <c r="D176" s="73" t="s">
        <v>171</v>
      </c>
      <c r="E176" s="77" t="s">
        <v>14</v>
      </c>
      <c r="F176" s="80"/>
      <c r="G176" s="9"/>
      <c r="H176" s="9"/>
      <c r="I176" s="9">
        <f>SUM(I151:I175)</f>
        <v>555968.24040000013</v>
      </c>
      <c r="K176" s="33"/>
    </row>
    <row r="177" spans="1:11" ht="16" x14ac:dyDescent="0.2">
      <c r="A177" s="6" t="s">
        <v>14</v>
      </c>
      <c r="B177" s="44"/>
      <c r="C177" s="44">
        <v>21501</v>
      </c>
      <c r="D177" s="72" t="s">
        <v>201</v>
      </c>
      <c r="E177" s="72" t="s">
        <v>202</v>
      </c>
      <c r="F177" s="72" t="s">
        <v>13</v>
      </c>
      <c r="G177" s="7">
        <v>891.25</v>
      </c>
      <c r="H177" s="6">
        <v>735</v>
      </c>
      <c r="I177" s="7">
        <f t="shared" ref="I177:I193" si="5">+G177*H177</f>
        <v>655068.75</v>
      </c>
      <c r="K177" s="33"/>
    </row>
    <row r="178" spans="1:11" ht="16" x14ac:dyDescent="0.2">
      <c r="A178" s="6" t="s">
        <v>14</v>
      </c>
      <c r="B178" s="44" t="s">
        <v>14</v>
      </c>
      <c r="C178" s="44">
        <v>21501</v>
      </c>
      <c r="D178" s="72" t="s">
        <v>201</v>
      </c>
      <c r="E178" s="74" t="s">
        <v>641</v>
      </c>
      <c r="F178" s="72" t="s">
        <v>203</v>
      </c>
      <c r="G178" s="7">
        <v>6000</v>
      </c>
      <c r="H178" s="6">
        <v>1</v>
      </c>
      <c r="I178" s="7">
        <f t="shared" si="5"/>
        <v>6000</v>
      </c>
      <c r="K178" s="33"/>
    </row>
    <row r="179" spans="1:11" ht="16" x14ac:dyDescent="0.2">
      <c r="A179" s="6" t="s">
        <v>14</v>
      </c>
      <c r="B179" s="44" t="s">
        <v>14</v>
      </c>
      <c r="C179" s="44">
        <v>21501</v>
      </c>
      <c r="D179" s="72" t="s">
        <v>201</v>
      </c>
      <c r="E179" s="74" t="s">
        <v>642</v>
      </c>
      <c r="F179" s="72" t="s">
        <v>203</v>
      </c>
      <c r="G179" s="7">
        <v>4000</v>
      </c>
      <c r="H179" s="6">
        <v>1</v>
      </c>
      <c r="I179" s="7">
        <f t="shared" si="5"/>
        <v>4000</v>
      </c>
      <c r="K179" s="33"/>
    </row>
    <row r="180" spans="1:11" ht="16" x14ac:dyDescent="0.2">
      <c r="A180" s="6" t="s">
        <v>14</v>
      </c>
      <c r="B180" s="44" t="s">
        <v>14</v>
      </c>
      <c r="C180" s="44">
        <v>21501</v>
      </c>
      <c r="D180" s="72" t="s">
        <v>201</v>
      </c>
      <c r="E180" s="74" t="s">
        <v>643</v>
      </c>
      <c r="F180" s="72" t="s">
        <v>203</v>
      </c>
      <c r="G180" s="7">
        <v>2500</v>
      </c>
      <c r="H180" s="6">
        <v>1</v>
      </c>
      <c r="I180" s="7">
        <f t="shared" si="5"/>
        <v>2500</v>
      </c>
      <c r="K180" s="33"/>
    </row>
    <row r="181" spans="1:11" ht="16" x14ac:dyDescent="0.2">
      <c r="A181" s="6" t="s">
        <v>14</v>
      </c>
      <c r="B181" s="44" t="s">
        <v>14</v>
      </c>
      <c r="C181" s="44">
        <v>21501</v>
      </c>
      <c r="D181" s="72" t="s">
        <v>201</v>
      </c>
      <c r="E181" s="72" t="s">
        <v>204</v>
      </c>
      <c r="F181" s="72" t="s">
        <v>16</v>
      </c>
      <c r="G181" s="7">
        <v>7000</v>
      </c>
      <c r="H181" s="6">
        <v>1</v>
      </c>
      <c r="I181" s="7">
        <f t="shared" si="5"/>
        <v>7000</v>
      </c>
      <c r="K181" s="33"/>
    </row>
    <row r="182" spans="1:11" ht="16" x14ac:dyDescent="0.2">
      <c r="A182" s="6" t="s">
        <v>14</v>
      </c>
      <c r="B182" s="44" t="s">
        <v>14</v>
      </c>
      <c r="C182" s="44">
        <v>21501</v>
      </c>
      <c r="D182" s="72" t="s">
        <v>201</v>
      </c>
      <c r="E182" s="72" t="s">
        <v>205</v>
      </c>
      <c r="F182" s="72" t="s">
        <v>16</v>
      </c>
      <c r="G182" s="7">
        <v>4000</v>
      </c>
      <c r="H182" s="6">
        <v>1</v>
      </c>
      <c r="I182" s="7">
        <f t="shared" si="5"/>
        <v>4000</v>
      </c>
      <c r="K182" s="33"/>
    </row>
    <row r="183" spans="1:11" ht="16" x14ac:dyDescent="0.2">
      <c r="A183" s="6" t="s">
        <v>14</v>
      </c>
      <c r="B183" s="44" t="s">
        <v>14</v>
      </c>
      <c r="C183" s="44">
        <v>21501</v>
      </c>
      <c r="D183" s="72" t="s">
        <v>201</v>
      </c>
      <c r="E183" s="72" t="s">
        <v>206</v>
      </c>
      <c r="F183" s="72" t="s">
        <v>16</v>
      </c>
      <c r="G183" s="7">
        <v>3000</v>
      </c>
      <c r="H183" s="6">
        <v>1</v>
      </c>
      <c r="I183" s="7">
        <f t="shared" si="5"/>
        <v>3000</v>
      </c>
      <c r="K183" s="33"/>
    </row>
    <row r="184" spans="1:11" ht="16" x14ac:dyDescent="0.2">
      <c r="A184" s="6" t="s">
        <v>14</v>
      </c>
      <c r="B184" s="44" t="s">
        <v>14</v>
      </c>
      <c r="C184" s="44">
        <v>21501</v>
      </c>
      <c r="D184" s="72" t="s">
        <v>201</v>
      </c>
      <c r="E184" s="72" t="s">
        <v>207</v>
      </c>
      <c r="F184" s="72" t="s">
        <v>203</v>
      </c>
      <c r="G184" s="7">
        <v>6000</v>
      </c>
      <c r="H184" s="6">
        <v>1</v>
      </c>
      <c r="I184" s="7">
        <f t="shared" si="5"/>
        <v>6000</v>
      </c>
      <c r="K184" s="33"/>
    </row>
    <row r="185" spans="1:11" ht="16" x14ac:dyDescent="0.2">
      <c r="A185" s="6" t="s">
        <v>14</v>
      </c>
      <c r="B185" s="44" t="s">
        <v>14</v>
      </c>
      <c r="C185" s="44">
        <v>21501</v>
      </c>
      <c r="D185" s="72" t="s">
        <v>201</v>
      </c>
      <c r="E185" s="72" t="s">
        <v>208</v>
      </c>
      <c r="F185" s="72" t="s">
        <v>203</v>
      </c>
      <c r="G185" s="7">
        <v>4000</v>
      </c>
      <c r="H185" s="6">
        <v>1</v>
      </c>
      <c r="I185" s="7">
        <f t="shared" si="5"/>
        <v>4000</v>
      </c>
      <c r="K185" s="33"/>
    </row>
    <row r="186" spans="1:11" ht="32" x14ac:dyDescent="0.2">
      <c r="A186" s="6" t="s">
        <v>14</v>
      </c>
      <c r="B186" s="44" t="s">
        <v>14</v>
      </c>
      <c r="C186" s="44">
        <v>21501</v>
      </c>
      <c r="D186" s="72" t="s">
        <v>201</v>
      </c>
      <c r="E186" s="72" t="s">
        <v>209</v>
      </c>
      <c r="F186" s="72" t="s">
        <v>210</v>
      </c>
      <c r="G186" s="7">
        <v>19000</v>
      </c>
      <c r="H186" s="6">
        <v>2</v>
      </c>
      <c r="I186" s="7">
        <f t="shared" si="5"/>
        <v>38000</v>
      </c>
      <c r="K186" s="33"/>
    </row>
    <row r="187" spans="1:11" ht="16" x14ac:dyDescent="0.2">
      <c r="A187" s="6" t="s">
        <v>14</v>
      </c>
      <c r="B187" s="44" t="s">
        <v>14</v>
      </c>
      <c r="C187" s="44">
        <v>21501</v>
      </c>
      <c r="D187" s="72" t="s">
        <v>201</v>
      </c>
      <c r="E187" s="72" t="s">
        <v>211</v>
      </c>
      <c r="F187" s="72" t="s">
        <v>212</v>
      </c>
      <c r="G187" s="7">
        <v>3588</v>
      </c>
      <c r="H187" s="6">
        <v>1</v>
      </c>
      <c r="I187" s="7">
        <f t="shared" si="5"/>
        <v>3588</v>
      </c>
      <c r="K187" s="33"/>
    </row>
    <row r="188" spans="1:11" ht="16" x14ac:dyDescent="0.2">
      <c r="A188" s="6" t="s">
        <v>14</v>
      </c>
      <c r="B188" s="44" t="s">
        <v>14</v>
      </c>
      <c r="C188" s="44">
        <v>21501</v>
      </c>
      <c r="D188" s="72" t="s">
        <v>201</v>
      </c>
      <c r="E188" s="72" t="s">
        <v>213</v>
      </c>
      <c r="F188" s="72" t="s">
        <v>212</v>
      </c>
      <c r="G188" s="7">
        <v>2517.8000000000002</v>
      </c>
      <c r="H188" s="6">
        <v>1</v>
      </c>
      <c r="I188" s="7">
        <f t="shared" si="5"/>
        <v>2517.8000000000002</v>
      </c>
      <c r="K188" s="33"/>
    </row>
    <row r="189" spans="1:11" ht="16" x14ac:dyDescent="0.2">
      <c r="A189" s="6" t="s">
        <v>14</v>
      </c>
      <c r="B189" s="44" t="s">
        <v>14</v>
      </c>
      <c r="C189" s="44">
        <v>21501</v>
      </c>
      <c r="D189" s="72" t="s">
        <v>201</v>
      </c>
      <c r="E189" s="72" t="s">
        <v>214</v>
      </c>
      <c r="F189" s="72" t="s">
        <v>212</v>
      </c>
      <c r="G189" s="7">
        <v>2760.74</v>
      </c>
      <c r="H189" s="6">
        <v>1</v>
      </c>
      <c r="I189" s="7">
        <f t="shared" si="5"/>
        <v>2760.74</v>
      </c>
      <c r="K189" s="33"/>
    </row>
    <row r="190" spans="1:11" ht="16" x14ac:dyDescent="0.2">
      <c r="A190" s="6" t="s">
        <v>14</v>
      </c>
      <c r="B190" s="44" t="s">
        <v>14</v>
      </c>
      <c r="C190" s="44">
        <v>21501</v>
      </c>
      <c r="D190" s="72" t="s">
        <v>201</v>
      </c>
      <c r="E190" s="72" t="s">
        <v>215</v>
      </c>
      <c r="F190" s="72" t="s">
        <v>212</v>
      </c>
      <c r="G190" s="7">
        <v>1600</v>
      </c>
      <c r="H190" s="6">
        <v>1</v>
      </c>
      <c r="I190" s="7">
        <f t="shared" si="5"/>
        <v>1600</v>
      </c>
      <c r="K190" s="33"/>
    </row>
    <row r="191" spans="1:11" ht="16" x14ac:dyDescent="0.2">
      <c r="A191" s="6" t="s">
        <v>14</v>
      </c>
      <c r="B191" s="44" t="s">
        <v>14</v>
      </c>
      <c r="C191" s="44">
        <v>21501</v>
      </c>
      <c r="D191" s="72" t="s">
        <v>201</v>
      </c>
      <c r="E191" s="72" t="s">
        <v>216</v>
      </c>
      <c r="F191" s="72" t="s">
        <v>212</v>
      </c>
      <c r="G191" s="7">
        <v>3500</v>
      </c>
      <c r="H191" s="6">
        <v>1</v>
      </c>
      <c r="I191" s="7">
        <f t="shared" si="5"/>
        <v>3500</v>
      </c>
      <c r="K191" s="33"/>
    </row>
    <row r="192" spans="1:11" ht="16" x14ac:dyDescent="0.2">
      <c r="A192" s="6" t="s">
        <v>14</v>
      </c>
      <c r="B192" s="44" t="s">
        <v>14</v>
      </c>
      <c r="C192" s="44">
        <v>21501</v>
      </c>
      <c r="D192" s="72" t="s">
        <v>201</v>
      </c>
      <c r="E192" s="72" t="s">
        <v>217</v>
      </c>
      <c r="F192" s="72" t="s">
        <v>218</v>
      </c>
      <c r="G192" s="7">
        <v>4808.32</v>
      </c>
      <c r="H192" s="6">
        <v>1</v>
      </c>
      <c r="I192" s="7">
        <f t="shared" si="5"/>
        <v>4808.32</v>
      </c>
      <c r="K192" s="33"/>
    </row>
    <row r="193" spans="1:11" ht="16" x14ac:dyDescent="0.2">
      <c r="A193" s="6" t="s">
        <v>14</v>
      </c>
      <c r="B193" s="44" t="s">
        <v>14</v>
      </c>
      <c r="C193" s="44">
        <v>21501</v>
      </c>
      <c r="D193" s="72" t="s">
        <v>201</v>
      </c>
      <c r="E193" s="72" t="s">
        <v>219</v>
      </c>
      <c r="F193" s="72" t="s">
        <v>218</v>
      </c>
      <c r="G193" s="7">
        <v>2808.32</v>
      </c>
      <c r="H193" s="6">
        <v>1</v>
      </c>
      <c r="I193" s="7">
        <f t="shared" si="5"/>
        <v>2808.32</v>
      </c>
      <c r="K193" s="33"/>
    </row>
    <row r="194" spans="1:11" ht="16" x14ac:dyDescent="0.2">
      <c r="A194" s="6"/>
      <c r="B194" s="39">
        <v>21501</v>
      </c>
      <c r="C194" s="39">
        <v>21501</v>
      </c>
      <c r="D194" s="73" t="s">
        <v>201</v>
      </c>
      <c r="E194" s="77"/>
      <c r="F194" s="80"/>
      <c r="G194" s="9"/>
      <c r="H194" s="9"/>
      <c r="I194" s="9">
        <f>SUM(I177:I193)</f>
        <v>751151.92999999993</v>
      </c>
      <c r="K194" s="33"/>
    </row>
    <row r="195" spans="1:11" ht="16" x14ac:dyDescent="0.2">
      <c r="A195" s="6" t="s">
        <v>14</v>
      </c>
      <c r="B195" s="44"/>
      <c r="C195" s="44">
        <v>21601</v>
      </c>
      <c r="D195" s="72" t="s">
        <v>220</v>
      </c>
      <c r="E195" s="72" t="s">
        <v>221</v>
      </c>
      <c r="F195" s="72" t="s">
        <v>222</v>
      </c>
      <c r="G195" s="7">
        <v>86.68</v>
      </c>
      <c r="H195" s="6">
        <v>204</v>
      </c>
      <c r="I195" s="7">
        <f t="shared" ref="I195:I229" si="6">+G195*H195</f>
        <v>17682.72</v>
      </c>
      <c r="K195" s="33"/>
    </row>
    <row r="196" spans="1:11" ht="16" x14ac:dyDescent="0.2">
      <c r="A196" s="6" t="s">
        <v>14</v>
      </c>
      <c r="B196" s="44" t="s">
        <v>14</v>
      </c>
      <c r="C196" s="44">
        <v>21601</v>
      </c>
      <c r="D196" s="72" t="s">
        <v>220</v>
      </c>
      <c r="E196" s="72" t="s">
        <v>223</v>
      </c>
      <c r="F196" s="72" t="s">
        <v>224</v>
      </c>
      <c r="G196" s="7">
        <v>94.6</v>
      </c>
      <c r="H196" s="6">
        <v>140</v>
      </c>
      <c r="I196" s="7">
        <f t="shared" si="6"/>
        <v>13244</v>
      </c>
      <c r="K196" s="33"/>
    </row>
    <row r="197" spans="1:11" ht="16" x14ac:dyDescent="0.2">
      <c r="A197" s="6" t="s">
        <v>14</v>
      </c>
      <c r="B197" s="44" t="s">
        <v>14</v>
      </c>
      <c r="C197" s="44">
        <v>21601</v>
      </c>
      <c r="D197" s="72" t="s">
        <v>220</v>
      </c>
      <c r="E197" s="72" t="s">
        <v>225</v>
      </c>
      <c r="F197" s="72" t="s">
        <v>13</v>
      </c>
      <c r="G197" s="7">
        <v>18.329999999999998</v>
      </c>
      <c r="H197" s="6">
        <v>1600</v>
      </c>
      <c r="I197" s="7">
        <f t="shared" si="6"/>
        <v>29327.999999999996</v>
      </c>
      <c r="K197" s="33"/>
    </row>
    <row r="198" spans="1:11" ht="16" x14ac:dyDescent="0.2">
      <c r="A198" s="6" t="s">
        <v>14</v>
      </c>
      <c r="B198" s="44" t="s">
        <v>14</v>
      </c>
      <c r="C198" s="44">
        <v>21601</v>
      </c>
      <c r="D198" s="72" t="s">
        <v>220</v>
      </c>
      <c r="E198" s="72" t="s">
        <v>226</v>
      </c>
      <c r="F198" s="72" t="s">
        <v>179</v>
      </c>
      <c r="G198" s="7">
        <v>202.36330000000001</v>
      </c>
      <c r="H198" s="6">
        <v>25</v>
      </c>
      <c r="I198" s="7">
        <f t="shared" si="6"/>
        <v>5059.0825000000004</v>
      </c>
      <c r="K198" s="33"/>
    </row>
    <row r="199" spans="1:11" ht="16" x14ac:dyDescent="0.2">
      <c r="A199" s="6" t="s">
        <v>14</v>
      </c>
      <c r="B199" s="44" t="s">
        <v>14</v>
      </c>
      <c r="C199" s="44">
        <v>21601</v>
      </c>
      <c r="D199" s="72" t="s">
        <v>220</v>
      </c>
      <c r="E199" s="72" t="s">
        <v>227</v>
      </c>
      <c r="F199" s="72" t="s">
        <v>13</v>
      </c>
      <c r="G199" s="7">
        <v>67.91</v>
      </c>
      <c r="H199" s="6">
        <v>204</v>
      </c>
      <c r="I199" s="7">
        <f t="shared" si="6"/>
        <v>13853.64</v>
      </c>
      <c r="K199" s="33"/>
    </row>
    <row r="200" spans="1:11" ht="16" x14ac:dyDescent="0.2">
      <c r="A200" s="6" t="s">
        <v>14</v>
      </c>
      <c r="B200" s="44" t="s">
        <v>14</v>
      </c>
      <c r="C200" s="44">
        <v>21601</v>
      </c>
      <c r="D200" s="72" t="s">
        <v>220</v>
      </c>
      <c r="E200" s="72" t="s">
        <v>228</v>
      </c>
      <c r="F200" s="72" t="s">
        <v>13</v>
      </c>
      <c r="G200" s="7">
        <v>205.33</v>
      </c>
      <c r="H200" s="6">
        <v>201</v>
      </c>
      <c r="I200" s="7">
        <f t="shared" si="6"/>
        <v>41271.33</v>
      </c>
      <c r="K200" s="33"/>
    </row>
    <row r="201" spans="1:11" ht="16" x14ac:dyDescent="0.2">
      <c r="A201" s="6" t="s">
        <v>14</v>
      </c>
      <c r="B201" s="44" t="s">
        <v>14</v>
      </c>
      <c r="C201" s="44">
        <v>21601</v>
      </c>
      <c r="D201" s="72" t="s">
        <v>220</v>
      </c>
      <c r="E201" s="72" t="s">
        <v>229</v>
      </c>
      <c r="F201" s="72" t="s">
        <v>21</v>
      </c>
      <c r="G201" s="7">
        <v>183.33</v>
      </c>
      <c r="H201" s="6">
        <v>84</v>
      </c>
      <c r="I201" s="7">
        <f t="shared" si="6"/>
        <v>15399.720000000001</v>
      </c>
      <c r="K201" s="33"/>
    </row>
    <row r="202" spans="1:11" ht="16" x14ac:dyDescent="0.2">
      <c r="A202" s="6" t="s">
        <v>14</v>
      </c>
      <c r="B202" s="44" t="s">
        <v>14</v>
      </c>
      <c r="C202" s="44">
        <v>21601</v>
      </c>
      <c r="D202" s="72" t="s">
        <v>220</v>
      </c>
      <c r="E202" s="72" t="s">
        <v>230</v>
      </c>
      <c r="F202" s="72" t="s">
        <v>13</v>
      </c>
      <c r="G202" s="7">
        <v>329.63</v>
      </c>
      <c r="H202" s="6">
        <v>50</v>
      </c>
      <c r="I202" s="7">
        <f t="shared" si="6"/>
        <v>16481.5</v>
      </c>
      <c r="K202" s="33"/>
    </row>
    <row r="203" spans="1:11" ht="16" x14ac:dyDescent="0.2">
      <c r="A203" s="6" t="s">
        <v>14</v>
      </c>
      <c r="B203" s="44" t="s">
        <v>14</v>
      </c>
      <c r="C203" s="44">
        <v>21601</v>
      </c>
      <c r="D203" s="72" t="s">
        <v>220</v>
      </c>
      <c r="E203" s="72" t="s">
        <v>231</v>
      </c>
      <c r="F203" s="72" t="s">
        <v>222</v>
      </c>
      <c r="G203" s="7">
        <v>101.13</v>
      </c>
      <c r="H203" s="6">
        <v>356</v>
      </c>
      <c r="I203" s="7">
        <f t="shared" si="6"/>
        <v>36002.28</v>
      </c>
      <c r="K203" s="33"/>
    </row>
    <row r="204" spans="1:11" ht="16" x14ac:dyDescent="0.2">
      <c r="A204" s="6" t="s">
        <v>14</v>
      </c>
      <c r="B204" s="44" t="s">
        <v>14</v>
      </c>
      <c r="C204" s="44">
        <v>21601</v>
      </c>
      <c r="D204" s="72" t="s">
        <v>220</v>
      </c>
      <c r="E204" s="72" t="s">
        <v>232</v>
      </c>
      <c r="F204" s="72" t="s">
        <v>13</v>
      </c>
      <c r="G204" s="7">
        <v>81.77</v>
      </c>
      <c r="H204" s="6">
        <v>100</v>
      </c>
      <c r="I204" s="7">
        <f t="shared" si="6"/>
        <v>8177</v>
      </c>
      <c r="K204" s="33"/>
    </row>
    <row r="205" spans="1:11" ht="16" x14ac:dyDescent="0.2">
      <c r="A205" s="6" t="s">
        <v>14</v>
      </c>
      <c r="B205" s="44" t="s">
        <v>14</v>
      </c>
      <c r="C205" s="44">
        <v>21601</v>
      </c>
      <c r="D205" s="72" t="s">
        <v>220</v>
      </c>
      <c r="E205" s="72" t="s">
        <v>233</v>
      </c>
      <c r="F205" s="72" t="s">
        <v>13</v>
      </c>
      <c r="G205" s="7">
        <v>269.5</v>
      </c>
      <c r="H205" s="6">
        <v>100</v>
      </c>
      <c r="I205" s="7">
        <f t="shared" si="6"/>
        <v>26950</v>
      </c>
      <c r="K205" s="33"/>
    </row>
    <row r="206" spans="1:11" ht="16" x14ac:dyDescent="0.2">
      <c r="A206" s="6" t="s">
        <v>14</v>
      </c>
      <c r="B206" s="44" t="s">
        <v>14</v>
      </c>
      <c r="C206" s="44">
        <v>21601</v>
      </c>
      <c r="D206" s="72" t="s">
        <v>220</v>
      </c>
      <c r="E206" s="72" t="s">
        <v>234</v>
      </c>
      <c r="F206" s="72" t="s">
        <v>13</v>
      </c>
      <c r="G206" s="7">
        <v>108.13</v>
      </c>
      <c r="H206" s="6">
        <v>100</v>
      </c>
      <c r="I206" s="7">
        <f t="shared" si="6"/>
        <v>10813</v>
      </c>
      <c r="K206" s="33"/>
    </row>
    <row r="207" spans="1:11" ht="16" x14ac:dyDescent="0.2">
      <c r="A207" s="6" t="s">
        <v>14</v>
      </c>
      <c r="B207" s="44" t="s">
        <v>14</v>
      </c>
      <c r="C207" s="44">
        <v>21601</v>
      </c>
      <c r="D207" s="72" t="s">
        <v>220</v>
      </c>
      <c r="E207" s="72" t="s">
        <v>235</v>
      </c>
      <c r="F207" s="72" t="s">
        <v>13</v>
      </c>
      <c r="G207" s="7">
        <v>26.2</v>
      </c>
      <c r="H207" s="6">
        <v>200</v>
      </c>
      <c r="I207" s="7">
        <f t="shared" si="6"/>
        <v>5240</v>
      </c>
      <c r="K207" s="33"/>
    </row>
    <row r="208" spans="1:11" ht="16" x14ac:dyDescent="0.2">
      <c r="A208" s="6" t="s">
        <v>14</v>
      </c>
      <c r="B208" s="44" t="s">
        <v>14</v>
      </c>
      <c r="C208" s="44">
        <v>21601</v>
      </c>
      <c r="D208" s="72" t="s">
        <v>220</v>
      </c>
      <c r="E208" s="72" t="s">
        <v>236</v>
      </c>
      <c r="F208" s="72" t="s">
        <v>224</v>
      </c>
      <c r="G208" s="7">
        <v>89</v>
      </c>
      <c r="H208" s="6">
        <v>11</v>
      </c>
      <c r="I208" s="7">
        <f t="shared" si="6"/>
        <v>979</v>
      </c>
      <c r="K208" s="33"/>
    </row>
    <row r="209" spans="1:11" ht="16" x14ac:dyDescent="0.2">
      <c r="A209" s="6" t="s">
        <v>14</v>
      </c>
      <c r="B209" s="44" t="s">
        <v>14</v>
      </c>
      <c r="C209" s="44">
        <v>21601</v>
      </c>
      <c r="D209" s="72" t="s">
        <v>220</v>
      </c>
      <c r="E209" s="72" t="s">
        <v>237</v>
      </c>
      <c r="F209" s="72" t="s">
        <v>21</v>
      </c>
      <c r="G209" s="7">
        <v>656.33</v>
      </c>
      <c r="H209" s="6">
        <v>204</v>
      </c>
      <c r="I209" s="7">
        <f t="shared" si="6"/>
        <v>133891.32</v>
      </c>
      <c r="K209" s="33"/>
    </row>
    <row r="210" spans="1:11" ht="16" x14ac:dyDescent="0.2">
      <c r="A210" s="6" t="s">
        <v>14</v>
      </c>
      <c r="B210" s="44" t="s">
        <v>14</v>
      </c>
      <c r="C210" s="44">
        <v>21601</v>
      </c>
      <c r="D210" s="72" t="s">
        <v>220</v>
      </c>
      <c r="E210" s="72" t="s">
        <v>238</v>
      </c>
      <c r="F210" s="72" t="s">
        <v>13</v>
      </c>
      <c r="G210" s="7">
        <v>28.6</v>
      </c>
      <c r="H210" s="6">
        <v>150</v>
      </c>
      <c r="I210" s="7">
        <f t="shared" si="6"/>
        <v>4290</v>
      </c>
      <c r="K210" s="33"/>
    </row>
    <row r="211" spans="1:11" ht="16" x14ac:dyDescent="0.2">
      <c r="A211" s="6" t="s">
        <v>14</v>
      </c>
      <c r="B211" s="44" t="s">
        <v>14</v>
      </c>
      <c r="C211" s="44">
        <v>21601</v>
      </c>
      <c r="D211" s="72" t="s">
        <v>220</v>
      </c>
      <c r="E211" s="72" t="s">
        <v>239</v>
      </c>
      <c r="F211" s="72" t="s">
        <v>240</v>
      </c>
      <c r="G211" s="7">
        <v>34.39</v>
      </c>
      <c r="H211" s="6">
        <v>387</v>
      </c>
      <c r="I211" s="7">
        <f t="shared" si="6"/>
        <v>13308.93</v>
      </c>
      <c r="K211" s="33"/>
    </row>
    <row r="212" spans="1:11" ht="16" x14ac:dyDescent="0.2">
      <c r="A212" s="6" t="s">
        <v>14</v>
      </c>
      <c r="B212" s="44" t="s">
        <v>14</v>
      </c>
      <c r="C212" s="44">
        <v>21601</v>
      </c>
      <c r="D212" s="72" t="s">
        <v>220</v>
      </c>
      <c r="E212" s="72" t="s">
        <v>241</v>
      </c>
      <c r="F212" s="72" t="s">
        <v>199</v>
      </c>
      <c r="G212" s="7">
        <v>29.7</v>
      </c>
      <c r="H212" s="6">
        <v>650</v>
      </c>
      <c r="I212" s="7">
        <f t="shared" si="6"/>
        <v>19305</v>
      </c>
      <c r="K212" s="33"/>
    </row>
    <row r="213" spans="1:11" ht="16" x14ac:dyDescent="0.2">
      <c r="A213" s="6" t="s">
        <v>14</v>
      </c>
      <c r="B213" s="44" t="s">
        <v>14</v>
      </c>
      <c r="C213" s="44">
        <v>21601</v>
      </c>
      <c r="D213" s="72" t="s">
        <v>220</v>
      </c>
      <c r="E213" s="72" t="s">
        <v>242</v>
      </c>
      <c r="F213" s="72" t="s">
        <v>222</v>
      </c>
      <c r="G213" s="7">
        <v>150.33000000000001</v>
      </c>
      <c r="H213" s="6">
        <v>1467</v>
      </c>
      <c r="I213" s="7">
        <f t="shared" si="6"/>
        <v>220534.11000000002</v>
      </c>
      <c r="K213" s="33"/>
    </row>
    <row r="214" spans="1:11" ht="16" x14ac:dyDescent="0.2">
      <c r="A214" s="6" t="s">
        <v>14</v>
      </c>
      <c r="B214" s="44" t="s">
        <v>14</v>
      </c>
      <c r="C214" s="44">
        <v>21601</v>
      </c>
      <c r="D214" s="72" t="s">
        <v>220</v>
      </c>
      <c r="E214" s="72" t="s">
        <v>243</v>
      </c>
      <c r="F214" s="72" t="s">
        <v>244</v>
      </c>
      <c r="G214" s="7">
        <v>28.01</v>
      </c>
      <c r="H214" s="6">
        <v>162</v>
      </c>
      <c r="I214" s="7">
        <f t="shared" si="6"/>
        <v>4537.62</v>
      </c>
      <c r="K214" s="33"/>
    </row>
    <row r="215" spans="1:11" ht="16" x14ac:dyDescent="0.2">
      <c r="A215" s="6" t="s">
        <v>14</v>
      </c>
      <c r="B215" s="44" t="s">
        <v>14</v>
      </c>
      <c r="C215" s="44">
        <v>21601</v>
      </c>
      <c r="D215" s="72" t="s">
        <v>220</v>
      </c>
      <c r="E215" s="72" t="s">
        <v>245</v>
      </c>
      <c r="F215" s="72" t="s">
        <v>13</v>
      </c>
      <c r="G215" s="7">
        <v>98.27</v>
      </c>
      <c r="H215" s="6">
        <v>300</v>
      </c>
      <c r="I215" s="7">
        <f t="shared" si="6"/>
        <v>29481</v>
      </c>
      <c r="K215" s="33"/>
    </row>
    <row r="216" spans="1:11" ht="16" x14ac:dyDescent="0.2">
      <c r="A216" s="6" t="s">
        <v>14</v>
      </c>
      <c r="B216" s="44" t="s">
        <v>14</v>
      </c>
      <c r="C216" s="44">
        <v>21601</v>
      </c>
      <c r="D216" s="72" t="s">
        <v>220</v>
      </c>
      <c r="E216" s="72" t="s">
        <v>246</v>
      </c>
      <c r="F216" s="72" t="s">
        <v>224</v>
      </c>
      <c r="G216" s="7">
        <v>51.33</v>
      </c>
      <c r="H216" s="6">
        <v>350</v>
      </c>
      <c r="I216" s="7">
        <f t="shared" si="6"/>
        <v>17965.5</v>
      </c>
      <c r="K216" s="33"/>
    </row>
    <row r="217" spans="1:11" ht="16" x14ac:dyDescent="0.2">
      <c r="A217" s="6" t="s">
        <v>14</v>
      </c>
      <c r="B217" s="44" t="s">
        <v>14</v>
      </c>
      <c r="C217" s="44">
        <v>21601</v>
      </c>
      <c r="D217" s="72" t="s">
        <v>220</v>
      </c>
      <c r="E217" s="72" t="s">
        <v>247</v>
      </c>
      <c r="F217" s="72" t="s">
        <v>173</v>
      </c>
      <c r="G217" s="7">
        <v>60.83</v>
      </c>
      <c r="H217" s="6">
        <v>250</v>
      </c>
      <c r="I217" s="7">
        <f t="shared" si="6"/>
        <v>15207.5</v>
      </c>
      <c r="K217" s="33"/>
    </row>
    <row r="218" spans="1:11" ht="16" x14ac:dyDescent="0.2">
      <c r="A218" s="6" t="s">
        <v>14</v>
      </c>
      <c r="B218" s="44" t="s">
        <v>14</v>
      </c>
      <c r="C218" s="44">
        <v>21601</v>
      </c>
      <c r="D218" s="72" t="s">
        <v>220</v>
      </c>
      <c r="E218" s="72" t="s">
        <v>248</v>
      </c>
      <c r="F218" s="72" t="s">
        <v>13</v>
      </c>
      <c r="G218" s="7">
        <v>60.5</v>
      </c>
      <c r="H218" s="6">
        <v>250</v>
      </c>
      <c r="I218" s="7">
        <f t="shared" si="6"/>
        <v>15125</v>
      </c>
      <c r="K218" s="33"/>
    </row>
    <row r="219" spans="1:11" ht="16" x14ac:dyDescent="0.2">
      <c r="A219" s="6" t="s">
        <v>14</v>
      </c>
      <c r="B219" s="44" t="s">
        <v>14</v>
      </c>
      <c r="C219" s="44">
        <v>21601</v>
      </c>
      <c r="D219" s="72" t="s">
        <v>220</v>
      </c>
      <c r="E219" s="72" t="s">
        <v>249</v>
      </c>
      <c r="F219" s="72" t="s">
        <v>13</v>
      </c>
      <c r="G219" s="7">
        <v>24.2</v>
      </c>
      <c r="H219" s="6">
        <v>100</v>
      </c>
      <c r="I219" s="7">
        <f t="shared" si="6"/>
        <v>2420</v>
      </c>
      <c r="K219" s="33"/>
    </row>
    <row r="220" spans="1:11" ht="16" x14ac:dyDescent="0.2">
      <c r="A220" s="6" t="s">
        <v>14</v>
      </c>
      <c r="B220" s="44" t="s">
        <v>14</v>
      </c>
      <c r="C220" s="44">
        <v>21601</v>
      </c>
      <c r="D220" s="72" t="s">
        <v>220</v>
      </c>
      <c r="E220" s="72" t="s">
        <v>250</v>
      </c>
      <c r="F220" s="72" t="s">
        <v>13</v>
      </c>
      <c r="G220" s="7">
        <v>63.43</v>
      </c>
      <c r="H220" s="6">
        <v>304</v>
      </c>
      <c r="I220" s="7">
        <f t="shared" si="6"/>
        <v>19282.72</v>
      </c>
      <c r="K220" s="33"/>
    </row>
    <row r="221" spans="1:11" ht="16" x14ac:dyDescent="0.2">
      <c r="A221" s="6" t="s">
        <v>14</v>
      </c>
      <c r="B221" s="44" t="s">
        <v>14</v>
      </c>
      <c r="C221" s="44">
        <v>21601</v>
      </c>
      <c r="D221" s="72" t="s">
        <v>220</v>
      </c>
      <c r="E221" s="72" t="s">
        <v>251</v>
      </c>
      <c r="F221" s="72" t="s">
        <v>252</v>
      </c>
      <c r="G221" s="7">
        <v>446.6</v>
      </c>
      <c r="H221" s="6">
        <v>72</v>
      </c>
      <c r="I221" s="7">
        <f t="shared" si="6"/>
        <v>32155.200000000001</v>
      </c>
      <c r="K221" s="33"/>
    </row>
    <row r="222" spans="1:11" ht="16" x14ac:dyDescent="0.2">
      <c r="A222" s="6" t="s">
        <v>14</v>
      </c>
      <c r="B222" s="44" t="s">
        <v>14</v>
      </c>
      <c r="C222" s="44">
        <v>21601</v>
      </c>
      <c r="D222" s="72" t="s">
        <v>220</v>
      </c>
      <c r="E222" s="72" t="s">
        <v>253</v>
      </c>
      <c r="F222" s="72" t="s">
        <v>16</v>
      </c>
      <c r="G222" s="7">
        <v>29.33</v>
      </c>
      <c r="H222" s="6">
        <v>670</v>
      </c>
      <c r="I222" s="7">
        <f t="shared" si="6"/>
        <v>19651.099999999999</v>
      </c>
      <c r="K222" s="33"/>
    </row>
    <row r="223" spans="1:11" ht="16" x14ac:dyDescent="0.2">
      <c r="A223" s="6" t="s">
        <v>14</v>
      </c>
      <c r="B223" s="44" t="s">
        <v>14</v>
      </c>
      <c r="C223" s="44">
        <v>21601</v>
      </c>
      <c r="D223" s="72" t="s">
        <v>220</v>
      </c>
      <c r="E223" s="72" t="s">
        <v>254</v>
      </c>
      <c r="F223" s="72" t="s">
        <v>13</v>
      </c>
      <c r="G223" s="7">
        <v>14.85</v>
      </c>
      <c r="H223" s="6">
        <v>500</v>
      </c>
      <c r="I223" s="7">
        <f t="shared" si="6"/>
        <v>7425</v>
      </c>
      <c r="K223" s="33"/>
    </row>
    <row r="224" spans="1:11" ht="16" x14ac:dyDescent="0.2">
      <c r="A224" s="6" t="s">
        <v>14</v>
      </c>
      <c r="B224" s="44" t="s">
        <v>14</v>
      </c>
      <c r="C224" s="44">
        <v>21601</v>
      </c>
      <c r="D224" s="72" t="s">
        <v>220</v>
      </c>
      <c r="E224" s="72" t="s">
        <v>255</v>
      </c>
      <c r="F224" s="72" t="s">
        <v>13</v>
      </c>
      <c r="G224" s="7">
        <v>74.930000000000007</v>
      </c>
      <c r="H224" s="6">
        <v>70</v>
      </c>
      <c r="I224" s="7">
        <f t="shared" si="6"/>
        <v>5245.1</v>
      </c>
      <c r="K224" s="33"/>
    </row>
    <row r="225" spans="1:11" ht="16" x14ac:dyDescent="0.2">
      <c r="A225" s="6" t="s">
        <v>14</v>
      </c>
      <c r="B225" s="44" t="s">
        <v>14</v>
      </c>
      <c r="C225" s="44">
        <v>21601</v>
      </c>
      <c r="D225" s="72" t="s">
        <v>220</v>
      </c>
      <c r="E225" s="72" t="s">
        <v>256</v>
      </c>
      <c r="F225" s="72" t="s">
        <v>257</v>
      </c>
      <c r="G225" s="7">
        <v>999</v>
      </c>
      <c r="H225" s="6">
        <v>11</v>
      </c>
      <c r="I225" s="7">
        <f t="shared" si="6"/>
        <v>10989</v>
      </c>
      <c r="K225" s="33"/>
    </row>
    <row r="226" spans="1:11" ht="16" x14ac:dyDescent="0.2">
      <c r="A226" s="6" t="s">
        <v>14</v>
      </c>
      <c r="B226" s="44" t="s">
        <v>14</v>
      </c>
      <c r="C226" s="44">
        <v>21601</v>
      </c>
      <c r="D226" s="72" t="s">
        <v>220</v>
      </c>
      <c r="E226" s="72" t="s">
        <v>258</v>
      </c>
      <c r="F226" s="72" t="s">
        <v>13</v>
      </c>
      <c r="G226" s="7">
        <v>1045</v>
      </c>
      <c r="H226" s="6">
        <v>10</v>
      </c>
      <c r="I226" s="7">
        <f t="shared" si="6"/>
        <v>10450</v>
      </c>
      <c r="K226" s="33"/>
    </row>
    <row r="227" spans="1:11" ht="16" x14ac:dyDescent="0.2">
      <c r="A227" s="6" t="s">
        <v>14</v>
      </c>
      <c r="B227" s="44" t="s">
        <v>14</v>
      </c>
      <c r="C227" s="44">
        <v>21601</v>
      </c>
      <c r="D227" s="72" t="s">
        <v>220</v>
      </c>
      <c r="E227" s="72" t="s">
        <v>259</v>
      </c>
      <c r="F227" s="72" t="s">
        <v>21</v>
      </c>
      <c r="G227" s="7">
        <v>404.8</v>
      </c>
      <c r="H227" s="6">
        <v>321</v>
      </c>
      <c r="I227" s="7">
        <f t="shared" si="6"/>
        <v>129940.8</v>
      </c>
      <c r="K227" s="33"/>
    </row>
    <row r="228" spans="1:11" ht="16" x14ac:dyDescent="0.2">
      <c r="A228" s="6" t="s">
        <v>14</v>
      </c>
      <c r="B228" s="44" t="s">
        <v>14</v>
      </c>
      <c r="C228" s="44">
        <v>21601</v>
      </c>
      <c r="D228" s="72" t="s">
        <v>220</v>
      </c>
      <c r="E228" s="72" t="s">
        <v>260</v>
      </c>
      <c r="F228" s="72" t="s">
        <v>13</v>
      </c>
      <c r="G228" s="7">
        <v>42.17</v>
      </c>
      <c r="H228" s="6">
        <v>150</v>
      </c>
      <c r="I228" s="7">
        <f t="shared" si="6"/>
        <v>6325.5</v>
      </c>
      <c r="K228" s="33"/>
    </row>
    <row r="229" spans="1:11" ht="16" x14ac:dyDescent="0.2">
      <c r="A229" s="6" t="s">
        <v>14</v>
      </c>
      <c r="B229" s="44" t="s">
        <v>14</v>
      </c>
      <c r="C229" s="44">
        <v>21601</v>
      </c>
      <c r="D229" s="72" t="s">
        <v>220</v>
      </c>
      <c r="E229" s="72" t="s">
        <v>648</v>
      </c>
      <c r="F229" s="81" t="s">
        <v>154</v>
      </c>
      <c r="G229" s="7">
        <v>68772.800000000003</v>
      </c>
      <c r="H229" s="6">
        <v>1</v>
      </c>
      <c r="I229" s="7">
        <f t="shared" si="6"/>
        <v>68772.800000000003</v>
      </c>
      <c r="K229" s="33"/>
    </row>
    <row r="230" spans="1:11" ht="16" x14ac:dyDescent="0.2">
      <c r="A230" s="6"/>
      <c r="B230" s="39">
        <v>21601</v>
      </c>
      <c r="C230" s="39">
        <v>21601</v>
      </c>
      <c r="D230" s="73" t="s">
        <v>220</v>
      </c>
      <c r="E230" s="77" t="s">
        <v>14</v>
      </c>
      <c r="F230" s="80"/>
      <c r="G230" s="9"/>
      <c r="H230" s="9"/>
      <c r="I230" s="9">
        <f>SUM(I195:I229)</f>
        <v>1026784.4725</v>
      </c>
      <c r="K230" s="33"/>
    </row>
    <row r="231" spans="1:11" ht="32" x14ac:dyDescent="0.2">
      <c r="A231" s="6" t="s">
        <v>14</v>
      </c>
      <c r="B231" s="44"/>
      <c r="C231" s="44">
        <v>22103</v>
      </c>
      <c r="D231" s="72" t="s">
        <v>261</v>
      </c>
      <c r="E231" s="72" t="s">
        <v>618</v>
      </c>
      <c r="F231" s="72" t="s">
        <v>199</v>
      </c>
      <c r="G231" s="7">
        <v>95128</v>
      </c>
      <c r="H231" s="6">
        <v>2</v>
      </c>
      <c r="I231" s="7">
        <f t="shared" ref="I231:I232" si="7">+G231*H231</f>
        <v>190256</v>
      </c>
      <c r="K231" s="33"/>
    </row>
    <row r="232" spans="1:11" ht="32" x14ac:dyDescent="0.2">
      <c r="A232" s="6" t="s">
        <v>14</v>
      </c>
      <c r="B232" s="44"/>
      <c r="C232" s="44">
        <v>22103</v>
      </c>
      <c r="D232" s="72" t="s">
        <v>261</v>
      </c>
      <c r="E232" s="72" t="s">
        <v>262</v>
      </c>
      <c r="F232" s="72" t="s">
        <v>199</v>
      </c>
      <c r="G232" s="7">
        <v>26400</v>
      </c>
      <c r="H232" s="6">
        <v>8</v>
      </c>
      <c r="I232" s="7">
        <f t="shared" si="7"/>
        <v>211200</v>
      </c>
      <c r="K232" s="33"/>
    </row>
    <row r="233" spans="1:11" ht="32" x14ac:dyDescent="0.2">
      <c r="A233" s="6"/>
      <c r="B233" s="39">
        <v>22103</v>
      </c>
      <c r="C233" s="39">
        <v>22103</v>
      </c>
      <c r="D233" s="73" t="s">
        <v>261</v>
      </c>
      <c r="E233" s="77" t="s">
        <v>14</v>
      </c>
      <c r="F233" s="80"/>
      <c r="G233" s="9"/>
      <c r="H233" s="9"/>
      <c r="I233" s="9">
        <f>SUM(I231:I232)</f>
        <v>401456</v>
      </c>
      <c r="K233" s="33"/>
    </row>
    <row r="234" spans="1:11" ht="32" x14ac:dyDescent="0.2">
      <c r="A234" s="6" t="s">
        <v>14</v>
      </c>
      <c r="B234" s="44" t="s">
        <v>14</v>
      </c>
      <c r="C234" s="44">
        <v>22104</v>
      </c>
      <c r="D234" s="72" t="s">
        <v>263</v>
      </c>
      <c r="E234" s="72" t="s">
        <v>264</v>
      </c>
      <c r="F234" s="72" t="s">
        <v>16</v>
      </c>
      <c r="G234" s="7">
        <v>74.290000000000006</v>
      </c>
      <c r="H234" s="6">
        <v>157</v>
      </c>
      <c r="I234" s="7">
        <f t="shared" ref="I234:I244" si="8">+G234*H234</f>
        <v>11663.53</v>
      </c>
      <c r="K234" s="33"/>
    </row>
    <row r="235" spans="1:11" ht="32" x14ac:dyDescent="0.2">
      <c r="A235" s="6" t="s">
        <v>14</v>
      </c>
      <c r="B235" s="44" t="s">
        <v>14</v>
      </c>
      <c r="C235" s="44">
        <v>22104</v>
      </c>
      <c r="D235" s="72" t="s">
        <v>263</v>
      </c>
      <c r="E235" s="72" t="s">
        <v>265</v>
      </c>
      <c r="F235" s="72" t="s">
        <v>16</v>
      </c>
      <c r="G235" s="7">
        <v>382.8</v>
      </c>
      <c r="H235" s="6">
        <v>507</v>
      </c>
      <c r="I235" s="7">
        <f t="shared" si="8"/>
        <v>194079.6</v>
      </c>
      <c r="K235" s="33"/>
    </row>
    <row r="236" spans="1:11" ht="32" x14ac:dyDescent="0.2">
      <c r="A236" s="6" t="s">
        <v>14</v>
      </c>
      <c r="B236" s="44" t="s">
        <v>14</v>
      </c>
      <c r="C236" s="44">
        <v>22104</v>
      </c>
      <c r="D236" s="72" t="s">
        <v>263</v>
      </c>
      <c r="E236" s="72" t="s">
        <v>266</v>
      </c>
      <c r="F236" s="72" t="s">
        <v>267</v>
      </c>
      <c r="G236" s="7">
        <v>31762.5</v>
      </c>
      <c r="H236" s="6">
        <v>3</v>
      </c>
      <c r="I236" s="7">
        <f t="shared" si="8"/>
        <v>95287.5</v>
      </c>
      <c r="K236" s="33"/>
    </row>
    <row r="237" spans="1:11" ht="32" x14ac:dyDescent="0.2">
      <c r="A237" s="6" t="s">
        <v>14</v>
      </c>
      <c r="B237" s="44" t="s">
        <v>14</v>
      </c>
      <c r="C237" s="44">
        <v>22104</v>
      </c>
      <c r="D237" s="72" t="s">
        <v>263</v>
      </c>
      <c r="E237" s="72" t="s">
        <v>268</v>
      </c>
      <c r="F237" s="72" t="s">
        <v>224</v>
      </c>
      <c r="G237" s="7">
        <v>38.42</v>
      </c>
      <c r="H237" s="6">
        <v>287</v>
      </c>
      <c r="I237" s="7">
        <f t="shared" si="8"/>
        <v>11026.54</v>
      </c>
      <c r="K237" s="33"/>
    </row>
    <row r="238" spans="1:11" ht="32" x14ac:dyDescent="0.2">
      <c r="A238" s="6" t="s">
        <v>14</v>
      </c>
      <c r="B238" s="44" t="s">
        <v>14</v>
      </c>
      <c r="C238" s="44">
        <v>22104</v>
      </c>
      <c r="D238" s="72" t="s">
        <v>263</v>
      </c>
      <c r="E238" s="72" t="s">
        <v>269</v>
      </c>
      <c r="F238" s="72" t="s">
        <v>224</v>
      </c>
      <c r="G238" s="7">
        <v>278.3</v>
      </c>
      <c r="H238" s="6">
        <v>326</v>
      </c>
      <c r="I238" s="7">
        <f t="shared" si="8"/>
        <v>90725.8</v>
      </c>
      <c r="K238" s="33"/>
    </row>
    <row r="239" spans="1:11" ht="32" x14ac:dyDescent="0.2">
      <c r="A239" s="6" t="s">
        <v>14</v>
      </c>
      <c r="B239" s="44" t="s">
        <v>14</v>
      </c>
      <c r="C239" s="44">
        <v>22104</v>
      </c>
      <c r="D239" s="72" t="s">
        <v>263</v>
      </c>
      <c r="E239" s="72" t="s">
        <v>270</v>
      </c>
      <c r="F239" s="72" t="s">
        <v>271</v>
      </c>
      <c r="G239" s="7">
        <v>357.5</v>
      </c>
      <c r="H239" s="6">
        <v>16</v>
      </c>
      <c r="I239" s="7">
        <f t="shared" si="8"/>
        <v>5720</v>
      </c>
      <c r="K239" s="33"/>
    </row>
    <row r="240" spans="1:11" ht="32" x14ac:dyDescent="0.2">
      <c r="A240" s="6" t="s">
        <v>14</v>
      </c>
      <c r="B240" s="44" t="s">
        <v>14</v>
      </c>
      <c r="C240" s="44">
        <v>22104</v>
      </c>
      <c r="D240" s="72" t="s">
        <v>263</v>
      </c>
      <c r="E240" s="72" t="s">
        <v>272</v>
      </c>
      <c r="F240" s="72" t="s">
        <v>21</v>
      </c>
      <c r="G240" s="7">
        <v>43.27</v>
      </c>
      <c r="H240" s="6">
        <v>127</v>
      </c>
      <c r="I240" s="7">
        <f t="shared" si="8"/>
        <v>5495.29</v>
      </c>
      <c r="K240" s="33"/>
    </row>
    <row r="241" spans="1:11" ht="32" x14ac:dyDescent="0.2">
      <c r="A241" s="6" t="s">
        <v>14</v>
      </c>
      <c r="B241" s="44" t="s">
        <v>14</v>
      </c>
      <c r="C241" s="44">
        <v>22104</v>
      </c>
      <c r="D241" s="72" t="s">
        <v>263</v>
      </c>
      <c r="E241" s="72" t="s">
        <v>273</v>
      </c>
      <c r="F241" s="72" t="s">
        <v>21</v>
      </c>
      <c r="G241" s="7">
        <v>68.2</v>
      </c>
      <c r="H241" s="6">
        <v>319</v>
      </c>
      <c r="I241" s="7">
        <f t="shared" si="8"/>
        <v>21755.8</v>
      </c>
      <c r="K241" s="33"/>
    </row>
    <row r="242" spans="1:11" ht="32" x14ac:dyDescent="0.2">
      <c r="A242" s="6" t="s">
        <v>14</v>
      </c>
      <c r="B242" s="44" t="s">
        <v>14</v>
      </c>
      <c r="C242" s="44">
        <v>22104</v>
      </c>
      <c r="D242" s="72" t="s">
        <v>263</v>
      </c>
      <c r="E242" s="72" t="s">
        <v>274</v>
      </c>
      <c r="F242" s="72" t="s">
        <v>13</v>
      </c>
      <c r="G242" s="7">
        <v>48.77</v>
      </c>
      <c r="H242" s="6">
        <v>205</v>
      </c>
      <c r="I242" s="7">
        <f t="shared" si="8"/>
        <v>9997.85</v>
      </c>
      <c r="K242" s="33"/>
    </row>
    <row r="243" spans="1:11" ht="32" x14ac:dyDescent="0.2">
      <c r="A243" s="6" t="s">
        <v>14</v>
      </c>
      <c r="B243" s="44" t="s">
        <v>14</v>
      </c>
      <c r="C243" s="44">
        <v>22104</v>
      </c>
      <c r="D243" s="72" t="s">
        <v>263</v>
      </c>
      <c r="E243" s="72" t="s">
        <v>275</v>
      </c>
      <c r="F243" s="72" t="s">
        <v>170</v>
      </c>
      <c r="G243" s="7">
        <v>2000</v>
      </c>
      <c r="H243" s="6">
        <v>35</v>
      </c>
      <c r="I243" s="7">
        <f t="shared" si="8"/>
        <v>70000</v>
      </c>
      <c r="K243" s="33"/>
    </row>
    <row r="244" spans="1:11" ht="32" x14ac:dyDescent="0.2">
      <c r="A244" s="6" t="s">
        <v>14</v>
      </c>
      <c r="B244" s="45"/>
      <c r="C244" s="45">
        <v>22104</v>
      </c>
      <c r="D244" s="74" t="s">
        <v>263</v>
      </c>
      <c r="E244" s="74" t="s">
        <v>619</v>
      </c>
      <c r="F244" s="82" t="s">
        <v>154</v>
      </c>
      <c r="G244" s="30">
        <v>490625</v>
      </c>
      <c r="H244" s="29">
        <v>1</v>
      </c>
      <c r="I244" s="30">
        <f t="shared" si="8"/>
        <v>490625</v>
      </c>
      <c r="K244" s="33"/>
    </row>
    <row r="245" spans="1:11" ht="32" x14ac:dyDescent="0.2">
      <c r="A245" s="6"/>
      <c r="B245" s="39">
        <v>22104</v>
      </c>
      <c r="C245" s="39">
        <v>22104</v>
      </c>
      <c r="D245" s="73" t="s">
        <v>263</v>
      </c>
      <c r="E245" s="77" t="s">
        <v>14</v>
      </c>
      <c r="F245" s="80"/>
      <c r="G245" s="9"/>
      <c r="H245" s="9"/>
      <c r="I245" s="9">
        <f>SUM(I234:I244)</f>
        <v>1006376.9099999999</v>
      </c>
      <c r="K245" s="33"/>
    </row>
    <row r="246" spans="1:11" ht="16" x14ac:dyDescent="0.2">
      <c r="A246" s="6" t="s">
        <v>14</v>
      </c>
      <c r="B246" s="44"/>
      <c r="C246" s="44">
        <v>22301</v>
      </c>
      <c r="D246" s="72" t="s">
        <v>276</v>
      </c>
      <c r="E246" s="72" t="s">
        <v>277</v>
      </c>
      <c r="F246" s="72" t="s">
        <v>170</v>
      </c>
      <c r="G246" s="7">
        <v>207500</v>
      </c>
      <c r="H246" s="6">
        <v>1</v>
      </c>
      <c r="I246" s="7">
        <f>+G246*H246</f>
        <v>207500</v>
      </c>
      <c r="K246" s="33"/>
    </row>
    <row r="247" spans="1:11" ht="16" x14ac:dyDescent="0.2">
      <c r="A247" s="6"/>
      <c r="B247" s="39">
        <v>22301</v>
      </c>
      <c r="C247" s="39">
        <v>22301</v>
      </c>
      <c r="D247" s="73" t="s">
        <v>276</v>
      </c>
      <c r="E247" s="77" t="s">
        <v>14</v>
      </c>
      <c r="F247" s="80"/>
      <c r="G247" s="9"/>
      <c r="H247" s="9"/>
      <c r="I247" s="9">
        <f>SUM(I246)</f>
        <v>207500</v>
      </c>
      <c r="K247" s="33"/>
    </row>
    <row r="248" spans="1:11" ht="32" x14ac:dyDescent="0.2">
      <c r="A248" s="6" t="s">
        <v>14</v>
      </c>
      <c r="B248" s="44"/>
      <c r="C248" s="44">
        <v>23401</v>
      </c>
      <c r="D248" s="72" t="s">
        <v>278</v>
      </c>
      <c r="E248" s="72" t="s">
        <v>279</v>
      </c>
      <c r="F248" s="72" t="s">
        <v>280</v>
      </c>
      <c r="G248" s="7">
        <v>4000</v>
      </c>
      <c r="H248" s="6">
        <v>14</v>
      </c>
      <c r="I248" s="7">
        <f>+G248*H248</f>
        <v>56000</v>
      </c>
      <c r="K248" s="33"/>
    </row>
    <row r="249" spans="1:11" ht="32" x14ac:dyDescent="0.2">
      <c r="A249" s="6"/>
      <c r="B249" s="39">
        <v>23401</v>
      </c>
      <c r="C249" s="39">
        <v>23401</v>
      </c>
      <c r="D249" s="73" t="s">
        <v>278</v>
      </c>
      <c r="E249" s="77" t="s">
        <v>14</v>
      </c>
      <c r="F249" s="80"/>
      <c r="G249" s="9"/>
      <c r="H249" s="9"/>
      <c r="I249" s="9">
        <f>SUM(I248)</f>
        <v>56000</v>
      </c>
      <c r="K249" s="33"/>
    </row>
    <row r="250" spans="1:11" ht="16" x14ac:dyDescent="0.2">
      <c r="A250" s="6" t="s">
        <v>14</v>
      </c>
      <c r="B250" s="44" t="s">
        <v>14</v>
      </c>
      <c r="C250" s="44">
        <v>24601</v>
      </c>
      <c r="D250" s="72" t="s">
        <v>281</v>
      </c>
      <c r="E250" s="72" t="s">
        <v>282</v>
      </c>
      <c r="F250" s="72" t="s">
        <v>283</v>
      </c>
      <c r="G250" s="7">
        <v>250</v>
      </c>
      <c r="H250" s="6">
        <v>1</v>
      </c>
      <c r="I250" s="7">
        <f t="shared" ref="I250:I257" si="9">+G250*H250</f>
        <v>250</v>
      </c>
      <c r="K250" s="33"/>
    </row>
    <row r="251" spans="1:11" ht="16" x14ac:dyDescent="0.2">
      <c r="A251" s="6" t="s">
        <v>14</v>
      </c>
      <c r="B251" s="44" t="s">
        <v>14</v>
      </c>
      <c r="C251" s="44">
        <v>24601</v>
      </c>
      <c r="D251" s="72" t="s">
        <v>281</v>
      </c>
      <c r="E251" s="72" t="s">
        <v>284</v>
      </c>
      <c r="F251" s="72" t="s">
        <v>13</v>
      </c>
      <c r="G251" s="7">
        <v>54.05</v>
      </c>
      <c r="H251" s="6">
        <v>41</v>
      </c>
      <c r="I251" s="7">
        <f t="shared" si="9"/>
        <v>2216.0499999999997</v>
      </c>
      <c r="K251" s="33"/>
    </row>
    <row r="252" spans="1:11" ht="16" x14ac:dyDescent="0.2">
      <c r="A252" s="6" t="s">
        <v>14</v>
      </c>
      <c r="B252" s="44" t="s">
        <v>14</v>
      </c>
      <c r="C252" s="44">
        <v>24601</v>
      </c>
      <c r="D252" s="72" t="s">
        <v>281</v>
      </c>
      <c r="E252" s="72" t="s">
        <v>285</v>
      </c>
      <c r="F252" s="72" t="s">
        <v>286</v>
      </c>
      <c r="G252" s="7">
        <v>413.97</v>
      </c>
      <c r="H252" s="6">
        <v>12</v>
      </c>
      <c r="I252" s="7">
        <f t="shared" si="9"/>
        <v>4967.6400000000003</v>
      </c>
      <c r="K252" s="33"/>
    </row>
    <row r="253" spans="1:11" ht="16" x14ac:dyDescent="0.2">
      <c r="A253" s="6" t="s">
        <v>14</v>
      </c>
      <c r="B253" s="44" t="s">
        <v>14</v>
      </c>
      <c r="C253" s="44">
        <v>24601</v>
      </c>
      <c r="D253" s="72" t="s">
        <v>281</v>
      </c>
      <c r="E253" s="72" t="s">
        <v>287</v>
      </c>
      <c r="F253" s="72" t="s">
        <v>13</v>
      </c>
      <c r="G253" s="7">
        <v>152.9</v>
      </c>
      <c r="H253" s="6">
        <v>13</v>
      </c>
      <c r="I253" s="7">
        <f t="shared" si="9"/>
        <v>1987.7</v>
      </c>
      <c r="K253" s="33"/>
    </row>
    <row r="254" spans="1:11" ht="16" x14ac:dyDescent="0.2">
      <c r="A254" s="6"/>
      <c r="B254" s="44"/>
      <c r="C254" s="44">
        <v>24601</v>
      </c>
      <c r="D254" s="72" t="s">
        <v>281</v>
      </c>
      <c r="E254" s="72" t="s">
        <v>669</v>
      </c>
      <c r="F254" s="72" t="s">
        <v>199</v>
      </c>
      <c r="G254" s="7">
        <v>54.05</v>
      </c>
      <c r="H254" s="6">
        <v>500</v>
      </c>
      <c r="I254" s="7">
        <f t="shared" si="9"/>
        <v>27025</v>
      </c>
      <c r="J254" s="32">
        <v>360000</v>
      </c>
      <c r="K254" s="33"/>
    </row>
    <row r="255" spans="1:11" ht="16" x14ac:dyDescent="0.2">
      <c r="A255" s="6"/>
      <c r="B255" s="44"/>
      <c r="C255" s="44">
        <v>24601</v>
      </c>
      <c r="D255" s="72" t="s">
        <v>281</v>
      </c>
      <c r="E255" s="72" t="s">
        <v>670</v>
      </c>
      <c r="F255" s="72" t="s">
        <v>199</v>
      </c>
      <c r="G255" s="7">
        <v>413</v>
      </c>
      <c r="H255" s="6">
        <v>500</v>
      </c>
      <c r="I255" s="7">
        <f t="shared" si="9"/>
        <v>206500</v>
      </c>
      <c r="J255" s="32">
        <v>27025</v>
      </c>
      <c r="K255" s="33"/>
    </row>
    <row r="256" spans="1:11" ht="16" x14ac:dyDescent="0.2">
      <c r="A256" s="6"/>
      <c r="B256" s="44"/>
      <c r="C256" s="44">
        <v>24601</v>
      </c>
      <c r="D256" s="72" t="s">
        <v>281</v>
      </c>
      <c r="E256" s="72" t="s">
        <v>672</v>
      </c>
      <c r="F256" s="72" t="s">
        <v>199</v>
      </c>
      <c r="G256" s="7">
        <v>100</v>
      </c>
      <c r="H256" s="6">
        <v>500</v>
      </c>
      <c r="I256" s="7">
        <f t="shared" si="9"/>
        <v>50000</v>
      </c>
      <c r="J256" s="32">
        <v>206500</v>
      </c>
      <c r="K256" s="33"/>
    </row>
    <row r="257" spans="1:11" ht="16" x14ac:dyDescent="0.2">
      <c r="A257" s="6"/>
      <c r="B257" s="44"/>
      <c r="C257" s="44">
        <v>24601</v>
      </c>
      <c r="D257" s="72" t="s">
        <v>281</v>
      </c>
      <c r="E257" s="72" t="s">
        <v>673</v>
      </c>
      <c r="F257" s="72" t="s">
        <v>199</v>
      </c>
      <c r="G257" s="7">
        <v>185</v>
      </c>
      <c r="H257" s="6">
        <v>400</v>
      </c>
      <c r="I257" s="7">
        <f t="shared" si="9"/>
        <v>74000</v>
      </c>
      <c r="J257" s="32">
        <v>50000</v>
      </c>
      <c r="K257" s="33"/>
    </row>
    <row r="258" spans="1:11" ht="16" x14ac:dyDescent="0.2">
      <c r="A258" s="6"/>
      <c r="B258" s="44"/>
      <c r="C258" s="44">
        <v>24601</v>
      </c>
      <c r="D258" s="72" t="s">
        <v>281</v>
      </c>
      <c r="E258" s="72" t="s">
        <v>671</v>
      </c>
      <c r="F258" s="72" t="s">
        <v>297</v>
      </c>
      <c r="G258" s="7">
        <v>2475</v>
      </c>
      <c r="H258" s="6">
        <v>1</v>
      </c>
      <c r="I258" s="7">
        <v>2475</v>
      </c>
      <c r="J258" s="32">
        <v>74000</v>
      </c>
      <c r="K258" s="33"/>
    </row>
    <row r="259" spans="1:11" ht="16" x14ac:dyDescent="0.2">
      <c r="A259" s="6"/>
      <c r="B259" s="39">
        <v>24601</v>
      </c>
      <c r="C259" s="39">
        <v>24601</v>
      </c>
      <c r="D259" s="73" t="s">
        <v>281</v>
      </c>
      <c r="E259" s="77" t="s">
        <v>14</v>
      </c>
      <c r="F259" s="80"/>
      <c r="G259" s="9"/>
      <c r="H259" s="9"/>
      <c r="I259" s="9">
        <f>SUM(I250:I258)</f>
        <v>369421.39</v>
      </c>
      <c r="K259" s="33"/>
    </row>
    <row r="260" spans="1:11" ht="16" x14ac:dyDescent="0.2">
      <c r="A260" s="6" t="s">
        <v>14</v>
      </c>
      <c r="B260" s="44"/>
      <c r="C260" s="44">
        <v>24801</v>
      </c>
      <c r="D260" s="72" t="s">
        <v>288</v>
      </c>
      <c r="E260" s="72" t="s">
        <v>289</v>
      </c>
      <c r="F260" s="72" t="s">
        <v>13</v>
      </c>
      <c r="G260" s="7">
        <v>4221</v>
      </c>
      <c r="H260" s="6">
        <v>1</v>
      </c>
      <c r="I260" s="7">
        <f>+G260*H260</f>
        <v>4221</v>
      </c>
      <c r="K260" s="33"/>
    </row>
    <row r="261" spans="1:11" ht="16" x14ac:dyDescent="0.2">
      <c r="A261" s="6"/>
      <c r="B261" s="39">
        <v>24801</v>
      </c>
      <c r="C261" s="39">
        <v>24801</v>
      </c>
      <c r="D261" s="73" t="s">
        <v>288</v>
      </c>
      <c r="E261" s="77" t="s">
        <v>14</v>
      </c>
      <c r="F261" s="80"/>
      <c r="G261" s="9"/>
      <c r="H261" s="9"/>
      <c r="I261" s="9">
        <f>SUM(I260)</f>
        <v>4221</v>
      </c>
      <c r="K261" s="33"/>
    </row>
    <row r="262" spans="1:11" ht="16" x14ac:dyDescent="0.2">
      <c r="A262" s="6" t="s">
        <v>14</v>
      </c>
      <c r="B262" s="44"/>
      <c r="C262" s="44">
        <v>24901</v>
      </c>
      <c r="D262" s="72" t="s">
        <v>290</v>
      </c>
      <c r="E262" s="72" t="s">
        <v>291</v>
      </c>
      <c r="F262" s="72" t="s">
        <v>292</v>
      </c>
      <c r="G262" s="7">
        <v>400</v>
      </c>
      <c r="H262" s="6">
        <v>8</v>
      </c>
      <c r="I262" s="7">
        <f>+G262*H262</f>
        <v>3200</v>
      </c>
      <c r="K262" s="33"/>
    </row>
    <row r="263" spans="1:11" ht="16" x14ac:dyDescent="0.2">
      <c r="A263" s="6"/>
      <c r="B263" s="39">
        <v>24901</v>
      </c>
      <c r="C263" s="39">
        <v>24901</v>
      </c>
      <c r="D263" s="73" t="s">
        <v>290</v>
      </c>
      <c r="E263" s="77" t="s">
        <v>14</v>
      </c>
      <c r="F263" s="80"/>
      <c r="G263" s="9"/>
      <c r="H263" s="9"/>
      <c r="I263" s="9">
        <f>SUM(I262)</f>
        <v>3200</v>
      </c>
      <c r="K263" s="33"/>
    </row>
    <row r="264" spans="1:11" ht="16" x14ac:dyDescent="0.2">
      <c r="A264" s="6" t="s">
        <v>14</v>
      </c>
      <c r="B264" s="44" t="s">
        <v>14</v>
      </c>
      <c r="C264" s="44">
        <v>25301</v>
      </c>
      <c r="D264" s="72" t="s">
        <v>293</v>
      </c>
      <c r="E264" s="72" t="s">
        <v>294</v>
      </c>
      <c r="F264" s="72" t="s">
        <v>154</v>
      </c>
      <c r="G264" s="7">
        <v>1610.4</v>
      </c>
      <c r="H264" s="6">
        <v>13</v>
      </c>
      <c r="I264" s="7">
        <f t="shared" ref="I264:I265" si="10">+G264*H264</f>
        <v>20935.2</v>
      </c>
      <c r="K264" s="33"/>
    </row>
    <row r="265" spans="1:11" ht="16" x14ac:dyDescent="0.2">
      <c r="A265" s="6" t="s">
        <v>14</v>
      </c>
      <c r="B265" s="44"/>
      <c r="C265" s="44">
        <v>25301</v>
      </c>
      <c r="D265" s="72" t="s">
        <v>293</v>
      </c>
      <c r="E265" s="72" t="s">
        <v>649</v>
      </c>
      <c r="F265" s="72" t="s">
        <v>170</v>
      </c>
      <c r="G265" s="7">
        <v>192984.26</v>
      </c>
      <c r="H265" s="6">
        <v>1</v>
      </c>
      <c r="I265" s="7">
        <f t="shared" si="10"/>
        <v>192984.26</v>
      </c>
      <c r="K265" s="33"/>
    </row>
    <row r="266" spans="1:11" ht="16" x14ac:dyDescent="0.2">
      <c r="A266" s="6"/>
      <c r="B266" s="39">
        <v>25301</v>
      </c>
      <c r="C266" s="39">
        <v>25301</v>
      </c>
      <c r="D266" s="73" t="s">
        <v>293</v>
      </c>
      <c r="E266" s="77" t="s">
        <v>14</v>
      </c>
      <c r="F266" s="80"/>
      <c r="G266" s="9"/>
      <c r="H266" s="9"/>
      <c r="I266" s="9">
        <f>SUM(I264:I265)</f>
        <v>213919.46000000002</v>
      </c>
      <c r="K266" s="33"/>
    </row>
    <row r="267" spans="1:11" ht="16" x14ac:dyDescent="0.2">
      <c r="A267" s="6" t="s">
        <v>14</v>
      </c>
      <c r="B267" s="44"/>
      <c r="C267" s="44">
        <v>25401</v>
      </c>
      <c r="D267" s="72" t="s">
        <v>295</v>
      </c>
      <c r="E267" s="72" t="s">
        <v>296</v>
      </c>
      <c r="F267" s="81" t="s">
        <v>297</v>
      </c>
      <c r="G267" s="7">
        <v>110352.48</v>
      </c>
      <c r="H267" s="6">
        <v>1</v>
      </c>
      <c r="I267" s="7">
        <f>+G267*H267</f>
        <v>110352.48</v>
      </c>
      <c r="K267" s="33"/>
    </row>
    <row r="268" spans="1:11" ht="16" x14ac:dyDescent="0.2">
      <c r="A268" s="6"/>
      <c r="B268" s="39">
        <v>25401</v>
      </c>
      <c r="C268" s="39">
        <v>25401</v>
      </c>
      <c r="D268" s="73" t="s">
        <v>295</v>
      </c>
      <c r="E268" s="77" t="s">
        <v>14</v>
      </c>
      <c r="F268" s="80"/>
      <c r="G268" s="9"/>
      <c r="H268" s="9"/>
      <c r="I268" s="9">
        <f>SUM(I267)</f>
        <v>110352.48</v>
      </c>
      <c r="K268" s="33"/>
    </row>
    <row r="269" spans="1:11" ht="48" x14ac:dyDescent="0.2">
      <c r="A269" s="6" t="s">
        <v>14</v>
      </c>
      <c r="B269" s="44" t="s">
        <v>14</v>
      </c>
      <c r="C269" s="44">
        <v>26104</v>
      </c>
      <c r="D269" s="72" t="s">
        <v>298</v>
      </c>
      <c r="E269" s="72" t="s">
        <v>620</v>
      </c>
      <c r="F269" s="72" t="s">
        <v>299</v>
      </c>
      <c r="G269" s="7">
        <v>25.3</v>
      </c>
      <c r="H269" s="6">
        <v>28825</v>
      </c>
      <c r="I269" s="7">
        <f t="shared" ref="I269:I270" si="11">+G269*H269</f>
        <v>729272.5</v>
      </c>
      <c r="K269" s="33"/>
    </row>
    <row r="270" spans="1:11" ht="48" x14ac:dyDescent="0.2">
      <c r="A270" s="6" t="s">
        <v>14</v>
      </c>
      <c r="B270" s="44"/>
      <c r="C270" s="44">
        <v>26104</v>
      </c>
      <c r="D270" s="72" t="s">
        <v>298</v>
      </c>
      <c r="E270" s="74" t="s">
        <v>639</v>
      </c>
      <c r="F270" s="81" t="s">
        <v>299</v>
      </c>
      <c r="G270" s="7">
        <v>25.3</v>
      </c>
      <c r="H270" s="6">
        <v>3258</v>
      </c>
      <c r="I270" s="7">
        <f t="shared" si="11"/>
        <v>82427.400000000009</v>
      </c>
      <c r="K270" s="33"/>
    </row>
    <row r="271" spans="1:11" ht="48" x14ac:dyDescent="0.2">
      <c r="A271" s="6"/>
      <c r="B271" s="39">
        <v>26104</v>
      </c>
      <c r="C271" s="39">
        <v>26104</v>
      </c>
      <c r="D271" s="73" t="s">
        <v>298</v>
      </c>
      <c r="E271" s="77" t="s">
        <v>14</v>
      </c>
      <c r="F271" s="80"/>
      <c r="G271" s="9"/>
      <c r="H271" s="9"/>
      <c r="I271" s="9">
        <f>SUM(I269:I270)</f>
        <v>811699.9</v>
      </c>
      <c r="K271" s="33"/>
    </row>
    <row r="272" spans="1:11" ht="16" x14ac:dyDescent="0.2">
      <c r="A272" s="6" t="s">
        <v>14</v>
      </c>
      <c r="B272" s="44"/>
      <c r="C272" s="44">
        <v>27101</v>
      </c>
      <c r="D272" s="72" t="s">
        <v>300</v>
      </c>
      <c r="E272" s="72" t="s">
        <v>301</v>
      </c>
      <c r="F272" s="72" t="s">
        <v>61</v>
      </c>
      <c r="G272" s="7">
        <v>159.5</v>
      </c>
      <c r="H272" s="6">
        <v>243</v>
      </c>
      <c r="I272" s="7">
        <f>+G272*H272</f>
        <v>38758.5</v>
      </c>
      <c r="K272" s="33"/>
    </row>
    <row r="273" spans="1:11" ht="16" x14ac:dyDescent="0.2">
      <c r="A273" s="6"/>
      <c r="B273" s="39">
        <v>27101</v>
      </c>
      <c r="C273" s="39">
        <v>27101</v>
      </c>
      <c r="D273" s="73" t="s">
        <v>300</v>
      </c>
      <c r="E273" s="77" t="s">
        <v>14</v>
      </c>
      <c r="F273" s="80"/>
      <c r="G273" s="9"/>
      <c r="H273" s="9"/>
      <c r="I273" s="9">
        <f>SUM(I272)</f>
        <v>38758.5</v>
      </c>
      <c r="K273" s="33"/>
    </row>
    <row r="274" spans="1:11" ht="16" x14ac:dyDescent="0.2">
      <c r="A274" s="6" t="s">
        <v>14</v>
      </c>
      <c r="B274" s="44"/>
      <c r="C274" s="44">
        <v>27201</v>
      </c>
      <c r="D274" s="72" t="s">
        <v>302</v>
      </c>
      <c r="E274" s="72" t="s">
        <v>674</v>
      </c>
      <c r="F274" s="81" t="s">
        <v>154</v>
      </c>
      <c r="G274" s="7">
        <v>10000</v>
      </c>
      <c r="H274" s="6">
        <v>1</v>
      </c>
      <c r="I274" s="7">
        <f>+G274*H274</f>
        <v>10000</v>
      </c>
      <c r="K274" s="33"/>
    </row>
    <row r="275" spans="1:11" ht="16" x14ac:dyDescent="0.2">
      <c r="A275" s="6"/>
      <c r="B275" s="44"/>
      <c r="C275" s="44">
        <v>27201</v>
      </c>
      <c r="D275" s="72" t="s">
        <v>302</v>
      </c>
      <c r="E275" s="72" t="s">
        <v>676</v>
      </c>
      <c r="F275" s="81" t="s">
        <v>154</v>
      </c>
      <c r="G275" s="7">
        <v>25000</v>
      </c>
      <c r="H275" s="6">
        <v>1</v>
      </c>
      <c r="I275" s="7">
        <f t="shared" ref="I275:I277" si="12">+G275*H275</f>
        <v>25000</v>
      </c>
      <c r="K275" s="33"/>
    </row>
    <row r="276" spans="1:11" ht="16" x14ac:dyDescent="0.2">
      <c r="A276" s="6"/>
      <c r="B276" s="44"/>
      <c r="C276" s="44">
        <v>27201</v>
      </c>
      <c r="D276" s="72" t="s">
        <v>302</v>
      </c>
      <c r="E276" s="72" t="s">
        <v>677</v>
      </c>
      <c r="F276" s="81" t="s">
        <v>154</v>
      </c>
      <c r="G276" s="7">
        <v>5000</v>
      </c>
      <c r="H276" s="6">
        <v>1</v>
      </c>
      <c r="I276" s="7">
        <v>5000</v>
      </c>
      <c r="K276" s="33"/>
    </row>
    <row r="277" spans="1:11" ht="16" x14ac:dyDescent="0.2">
      <c r="A277" s="6"/>
      <c r="B277" s="44"/>
      <c r="C277" s="44">
        <v>27201</v>
      </c>
      <c r="D277" s="72" t="s">
        <v>302</v>
      </c>
      <c r="E277" s="72" t="s">
        <v>675</v>
      </c>
      <c r="F277" s="81" t="s">
        <v>297</v>
      </c>
      <c r="G277" s="7">
        <v>20000</v>
      </c>
      <c r="H277" s="6">
        <v>1</v>
      </c>
      <c r="I277" s="7">
        <f t="shared" si="12"/>
        <v>20000</v>
      </c>
      <c r="K277" s="33"/>
    </row>
    <row r="278" spans="1:11" ht="16" x14ac:dyDescent="0.2">
      <c r="A278" s="6"/>
      <c r="B278" s="39">
        <v>27201</v>
      </c>
      <c r="C278" s="39">
        <v>27201</v>
      </c>
      <c r="D278" s="73" t="s">
        <v>302</v>
      </c>
      <c r="E278" s="77" t="s">
        <v>14</v>
      </c>
      <c r="F278" s="80"/>
      <c r="G278" s="9"/>
      <c r="H278" s="9"/>
      <c r="I278" s="9">
        <f>SUM(I274:I277)</f>
        <v>60000</v>
      </c>
      <c r="K278" s="33"/>
    </row>
    <row r="279" spans="1:11" ht="16" x14ac:dyDescent="0.2">
      <c r="A279" s="6" t="s">
        <v>14</v>
      </c>
      <c r="B279" s="44"/>
      <c r="C279" s="44">
        <v>29101</v>
      </c>
      <c r="D279" s="72" t="s">
        <v>303</v>
      </c>
      <c r="E279" s="72" t="s">
        <v>651</v>
      </c>
      <c r="F279" s="72" t="s">
        <v>61</v>
      </c>
      <c r="G279" s="7">
        <v>2740</v>
      </c>
      <c r="H279" s="6">
        <v>2</v>
      </c>
      <c r="I279" s="7">
        <f t="shared" ref="I279:I289" si="13">+G279*H279</f>
        <v>5480</v>
      </c>
      <c r="K279" s="33"/>
    </row>
    <row r="280" spans="1:11" ht="16" x14ac:dyDescent="0.2">
      <c r="A280" s="6" t="s">
        <v>14</v>
      </c>
      <c r="B280" s="44" t="s">
        <v>14</v>
      </c>
      <c r="C280" s="44">
        <v>29101</v>
      </c>
      <c r="D280" s="72" t="s">
        <v>303</v>
      </c>
      <c r="E280" s="72" t="s">
        <v>304</v>
      </c>
      <c r="F280" s="72" t="s">
        <v>61</v>
      </c>
      <c r="G280" s="7">
        <v>208.63</v>
      </c>
      <c r="H280" s="6">
        <v>14</v>
      </c>
      <c r="I280" s="7">
        <f t="shared" si="13"/>
        <v>2920.8199999999997</v>
      </c>
      <c r="K280" s="33"/>
    </row>
    <row r="281" spans="1:11" ht="16" x14ac:dyDescent="0.2">
      <c r="A281" s="6" t="s">
        <v>14</v>
      </c>
      <c r="B281" s="44" t="s">
        <v>14</v>
      </c>
      <c r="C281" s="44">
        <v>29101</v>
      </c>
      <c r="D281" s="72" t="s">
        <v>303</v>
      </c>
      <c r="E281" s="72" t="s">
        <v>305</v>
      </c>
      <c r="F281" s="72" t="s">
        <v>16</v>
      </c>
      <c r="G281" s="7">
        <v>419.65</v>
      </c>
      <c r="H281" s="6">
        <v>45</v>
      </c>
      <c r="I281" s="7">
        <f t="shared" si="13"/>
        <v>18884.25</v>
      </c>
      <c r="K281" s="33"/>
    </row>
    <row r="282" spans="1:11" ht="16" x14ac:dyDescent="0.2">
      <c r="A282" s="6" t="s">
        <v>14</v>
      </c>
      <c r="B282" s="44" t="s">
        <v>14</v>
      </c>
      <c r="C282" s="44">
        <v>29101</v>
      </c>
      <c r="D282" s="72" t="s">
        <v>303</v>
      </c>
      <c r="E282" s="72" t="s">
        <v>306</v>
      </c>
      <c r="F282" s="72" t="s">
        <v>13</v>
      </c>
      <c r="G282" s="7">
        <v>1620.3</v>
      </c>
      <c r="H282" s="6">
        <v>4</v>
      </c>
      <c r="I282" s="7">
        <f t="shared" si="13"/>
        <v>6481.2</v>
      </c>
      <c r="K282" s="33"/>
    </row>
    <row r="283" spans="1:11" ht="16" x14ac:dyDescent="0.2">
      <c r="A283" s="6" t="s">
        <v>14</v>
      </c>
      <c r="B283" s="44" t="s">
        <v>14</v>
      </c>
      <c r="C283" s="44">
        <v>29101</v>
      </c>
      <c r="D283" s="72" t="s">
        <v>303</v>
      </c>
      <c r="E283" s="72" t="s">
        <v>307</v>
      </c>
      <c r="F283" s="72" t="s">
        <v>13</v>
      </c>
      <c r="G283" s="7">
        <v>204</v>
      </c>
      <c r="H283" s="6">
        <v>20</v>
      </c>
      <c r="I283" s="7">
        <f t="shared" si="13"/>
        <v>4080</v>
      </c>
      <c r="K283" s="33"/>
    </row>
    <row r="284" spans="1:11" ht="16" x14ac:dyDescent="0.2">
      <c r="A284" s="6" t="s">
        <v>14</v>
      </c>
      <c r="B284" s="44" t="s">
        <v>14</v>
      </c>
      <c r="C284" s="44">
        <v>29101</v>
      </c>
      <c r="D284" s="72" t="s">
        <v>303</v>
      </c>
      <c r="E284" s="72" t="s">
        <v>308</v>
      </c>
      <c r="F284" s="72" t="s">
        <v>240</v>
      </c>
      <c r="G284" s="7">
        <v>5236.37</v>
      </c>
      <c r="H284" s="6">
        <v>22</v>
      </c>
      <c r="I284" s="7">
        <f t="shared" si="13"/>
        <v>115200.14</v>
      </c>
      <c r="K284" s="33"/>
    </row>
    <row r="285" spans="1:11" ht="16" x14ac:dyDescent="0.2">
      <c r="A285" s="6" t="s">
        <v>14</v>
      </c>
      <c r="B285" s="44" t="s">
        <v>14</v>
      </c>
      <c r="C285" s="44">
        <v>29101</v>
      </c>
      <c r="D285" s="72" t="s">
        <v>303</v>
      </c>
      <c r="E285" s="72" t="s">
        <v>309</v>
      </c>
      <c r="F285" s="72" t="s">
        <v>61</v>
      </c>
      <c r="G285" s="7">
        <v>3688.3</v>
      </c>
      <c r="H285" s="6">
        <v>3</v>
      </c>
      <c r="I285" s="7">
        <f t="shared" si="13"/>
        <v>11064.900000000001</v>
      </c>
      <c r="K285" s="33"/>
    </row>
    <row r="286" spans="1:11" ht="16" x14ac:dyDescent="0.2">
      <c r="A286" s="6" t="s">
        <v>14</v>
      </c>
      <c r="B286" s="44" t="s">
        <v>14</v>
      </c>
      <c r="C286" s="44">
        <v>29101</v>
      </c>
      <c r="D286" s="72" t="s">
        <v>303</v>
      </c>
      <c r="E286" s="72" t="s">
        <v>310</v>
      </c>
      <c r="F286" s="72" t="s">
        <v>61</v>
      </c>
      <c r="G286" s="7">
        <v>0.78</v>
      </c>
      <c r="H286" s="6">
        <v>10000</v>
      </c>
      <c r="I286" s="7">
        <f t="shared" si="13"/>
        <v>7800</v>
      </c>
      <c r="K286" s="33"/>
    </row>
    <row r="287" spans="1:11" ht="16" x14ac:dyDescent="0.2">
      <c r="A287" s="6" t="s">
        <v>14</v>
      </c>
      <c r="B287" s="44" t="s">
        <v>14</v>
      </c>
      <c r="C287" s="44">
        <v>29101</v>
      </c>
      <c r="D287" s="72" t="s">
        <v>303</v>
      </c>
      <c r="E287" s="72" t="s">
        <v>311</v>
      </c>
      <c r="F287" s="72" t="s">
        <v>61</v>
      </c>
      <c r="G287" s="7">
        <v>0.56999999999999995</v>
      </c>
      <c r="H287" s="6">
        <v>10000</v>
      </c>
      <c r="I287" s="7">
        <f t="shared" si="13"/>
        <v>5699.9999999999991</v>
      </c>
      <c r="K287" s="33"/>
    </row>
    <row r="288" spans="1:11" ht="16" x14ac:dyDescent="0.2">
      <c r="A288" s="6" t="s">
        <v>14</v>
      </c>
      <c r="B288" s="44"/>
      <c r="C288" s="44">
        <v>29101</v>
      </c>
      <c r="D288" s="72" t="s">
        <v>303</v>
      </c>
      <c r="E288" s="72" t="s">
        <v>655</v>
      </c>
      <c r="F288" s="81" t="s">
        <v>154</v>
      </c>
      <c r="G288" s="7">
        <v>25000</v>
      </c>
      <c r="H288" s="6">
        <v>1</v>
      </c>
      <c r="I288" s="7">
        <f t="shared" si="13"/>
        <v>25000</v>
      </c>
      <c r="K288" s="33"/>
    </row>
    <row r="289" spans="1:11" ht="16" x14ac:dyDescent="0.2">
      <c r="A289" s="6"/>
      <c r="B289" s="44"/>
      <c r="C289" s="44">
        <v>29101</v>
      </c>
      <c r="D289" s="72" t="s">
        <v>303</v>
      </c>
      <c r="E289" s="72" t="s">
        <v>650</v>
      </c>
      <c r="F289" s="81" t="s">
        <v>199</v>
      </c>
      <c r="G289" s="7">
        <v>28000</v>
      </c>
      <c r="H289" s="6">
        <v>1</v>
      </c>
      <c r="I289" s="7">
        <f t="shared" si="13"/>
        <v>28000</v>
      </c>
      <c r="K289" s="33"/>
    </row>
    <row r="290" spans="1:11" ht="16" x14ac:dyDescent="0.2">
      <c r="A290" s="6"/>
      <c r="B290" s="44"/>
      <c r="C290" s="44">
        <v>29101</v>
      </c>
      <c r="D290" s="72" t="s">
        <v>303</v>
      </c>
      <c r="E290" s="72" t="s">
        <v>656</v>
      </c>
      <c r="F290" s="81" t="s">
        <v>154</v>
      </c>
      <c r="G290" s="7">
        <v>10000</v>
      </c>
      <c r="H290" s="6">
        <v>1</v>
      </c>
      <c r="I290" s="7">
        <f t="shared" ref="I290:I293" si="14">+G290*H290</f>
        <v>10000</v>
      </c>
      <c r="K290" s="33"/>
    </row>
    <row r="291" spans="1:11" ht="16" x14ac:dyDescent="0.2">
      <c r="A291" s="6"/>
      <c r="B291" s="44"/>
      <c r="C291" s="44">
        <v>29101</v>
      </c>
      <c r="D291" s="72" t="s">
        <v>303</v>
      </c>
      <c r="E291" s="72" t="s">
        <v>652</v>
      </c>
      <c r="F291" s="81" t="s">
        <v>199</v>
      </c>
      <c r="G291" s="7">
        <v>1600</v>
      </c>
      <c r="H291" s="6">
        <v>2</v>
      </c>
      <c r="I291" s="7">
        <f t="shared" si="14"/>
        <v>3200</v>
      </c>
      <c r="K291" s="33"/>
    </row>
    <row r="292" spans="1:11" ht="16" x14ac:dyDescent="0.2">
      <c r="A292" s="6"/>
      <c r="B292" s="44"/>
      <c r="C292" s="44">
        <v>29101</v>
      </c>
      <c r="D292" s="72" t="s">
        <v>303</v>
      </c>
      <c r="E292" s="72" t="s">
        <v>653</v>
      </c>
      <c r="F292" s="81" t="s">
        <v>154</v>
      </c>
      <c r="G292" s="7">
        <v>636.29999999999995</v>
      </c>
      <c r="H292" s="6">
        <v>1</v>
      </c>
      <c r="I292" s="7">
        <f t="shared" si="14"/>
        <v>636.29999999999995</v>
      </c>
      <c r="K292" s="33"/>
    </row>
    <row r="293" spans="1:11" ht="16" x14ac:dyDescent="0.2">
      <c r="A293" s="6"/>
      <c r="B293" s="44"/>
      <c r="C293" s="44">
        <v>29101</v>
      </c>
      <c r="D293" s="72" t="s">
        <v>303</v>
      </c>
      <c r="E293" s="72" t="s">
        <v>654</v>
      </c>
      <c r="F293" s="81" t="s">
        <v>154</v>
      </c>
      <c r="G293" s="7">
        <v>960.54</v>
      </c>
      <c r="H293" s="6">
        <v>1</v>
      </c>
      <c r="I293" s="7">
        <f t="shared" si="14"/>
        <v>960.54</v>
      </c>
      <c r="K293" s="33"/>
    </row>
    <row r="294" spans="1:11" ht="16" x14ac:dyDescent="0.2">
      <c r="A294" s="6"/>
      <c r="B294" s="39">
        <v>29101</v>
      </c>
      <c r="C294" s="39">
        <v>29101</v>
      </c>
      <c r="D294" s="73" t="s">
        <v>303</v>
      </c>
      <c r="E294" s="77" t="s">
        <v>14</v>
      </c>
      <c r="F294" s="80"/>
      <c r="G294" s="9"/>
      <c r="H294" s="9"/>
      <c r="I294" s="9">
        <f>SUM(I279:I293)</f>
        <v>245408.15</v>
      </c>
      <c r="K294" s="33"/>
    </row>
    <row r="295" spans="1:11" ht="16" x14ac:dyDescent="0.2">
      <c r="A295" s="6" t="s">
        <v>14</v>
      </c>
      <c r="B295" s="44"/>
      <c r="C295" s="44">
        <v>29201</v>
      </c>
      <c r="D295" s="72" t="s">
        <v>312</v>
      </c>
      <c r="E295" s="74" t="s">
        <v>659</v>
      </c>
      <c r="F295" s="81" t="s">
        <v>154</v>
      </c>
      <c r="G295" s="7">
        <v>35000</v>
      </c>
      <c r="H295" s="6">
        <v>1</v>
      </c>
      <c r="I295" s="7">
        <f t="shared" ref="I295:I303" si="15">+G295*H295</f>
        <v>35000</v>
      </c>
      <c r="K295" s="33"/>
    </row>
    <row r="296" spans="1:11" ht="16" x14ac:dyDescent="0.2">
      <c r="A296" s="6"/>
      <c r="B296" s="44"/>
      <c r="C296" s="44">
        <v>29201</v>
      </c>
      <c r="D296" s="72" t="s">
        <v>312</v>
      </c>
      <c r="E296" s="78" t="s">
        <v>658</v>
      </c>
      <c r="F296" s="81" t="s">
        <v>297</v>
      </c>
      <c r="G296" s="7">
        <v>15000</v>
      </c>
      <c r="H296" s="6">
        <v>1</v>
      </c>
      <c r="I296" s="7">
        <f t="shared" si="15"/>
        <v>15000</v>
      </c>
      <c r="K296" s="33"/>
    </row>
    <row r="297" spans="1:11" ht="16" x14ac:dyDescent="0.2">
      <c r="A297" s="6"/>
      <c r="B297" s="44"/>
      <c r="C297" s="44">
        <v>29201</v>
      </c>
      <c r="D297" s="72" t="s">
        <v>312</v>
      </c>
      <c r="E297" s="74" t="s">
        <v>657</v>
      </c>
      <c r="F297" s="81" t="s">
        <v>297</v>
      </c>
      <c r="G297" s="7">
        <v>5000</v>
      </c>
      <c r="H297" s="6">
        <v>1</v>
      </c>
      <c r="I297" s="7">
        <f t="shared" si="15"/>
        <v>5000</v>
      </c>
      <c r="K297" s="33"/>
    </row>
    <row r="298" spans="1:11" ht="16" x14ac:dyDescent="0.2">
      <c r="A298" s="6"/>
      <c r="B298" s="44"/>
      <c r="C298" s="44">
        <v>29201</v>
      </c>
      <c r="D298" s="72" t="s">
        <v>312</v>
      </c>
      <c r="E298" s="74" t="s">
        <v>660</v>
      </c>
      <c r="F298" s="81" t="s">
        <v>61</v>
      </c>
      <c r="G298" s="7">
        <v>1500</v>
      </c>
      <c r="H298" s="6">
        <v>35</v>
      </c>
      <c r="I298" s="7">
        <f t="shared" si="15"/>
        <v>52500</v>
      </c>
      <c r="K298" s="33"/>
    </row>
    <row r="299" spans="1:11" ht="16" x14ac:dyDescent="0.2">
      <c r="A299" s="6"/>
      <c r="B299" s="44"/>
      <c r="C299" s="44">
        <v>29201</v>
      </c>
      <c r="D299" s="72" t="s">
        <v>312</v>
      </c>
      <c r="E299" s="74" t="s">
        <v>661</v>
      </c>
      <c r="F299" s="81" t="s">
        <v>61</v>
      </c>
      <c r="G299" s="7">
        <v>800</v>
      </c>
      <c r="H299" s="6">
        <v>20</v>
      </c>
      <c r="I299" s="7">
        <f t="shared" si="15"/>
        <v>16000</v>
      </c>
      <c r="K299" s="33"/>
    </row>
    <row r="300" spans="1:11" ht="16" x14ac:dyDescent="0.2">
      <c r="A300" s="6"/>
      <c r="B300" s="44"/>
      <c r="C300" s="44">
        <v>29201</v>
      </c>
      <c r="D300" s="72" t="s">
        <v>312</v>
      </c>
      <c r="E300" s="74" t="s">
        <v>662</v>
      </c>
      <c r="F300" s="81" t="s">
        <v>61</v>
      </c>
      <c r="G300" s="7">
        <v>120</v>
      </c>
      <c r="H300" s="6">
        <v>30</v>
      </c>
      <c r="I300" s="7">
        <f t="shared" si="15"/>
        <v>3600</v>
      </c>
      <c r="K300" s="33"/>
    </row>
    <row r="301" spans="1:11" ht="16" x14ac:dyDescent="0.2">
      <c r="A301" s="6"/>
      <c r="B301" s="44"/>
      <c r="C301" s="44">
        <v>29201</v>
      </c>
      <c r="D301" s="72" t="s">
        <v>312</v>
      </c>
      <c r="E301" s="74" t="s">
        <v>663</v>
      </c>
      <c r="F301" s="81" t="s">
        <v>297</v>
      </c>
      <c r="G301" s="7">
        <v>45000</v>
      </c>
      <c r="H301" s="6">
        <v>1</v>
      </c>
      <c r="I301" s="7">
        <f t="shared" si="15"/>
        <v>45000</v>
      </c>
      <c r="K301" s="33"/>
    </row>
    <row r="302" spans="1:11" ht="16" x14ac:dyDescent="0.2">
      <c r="A302" s="6"/>
      <c r="B302" s="44"/>
      <c r="C302" s="44">
        <v>29201</v>
      </c>
      <c r="D302" s="72" t="s">
        <v>312</v>
      </c>
      <c r="E302" s="74" t="s">
        <v>664</v>
      </c>
      <c r="F302" s="81" t="s">
        <v>199</v>
      </c>
      <c r="G302" s="7">
        <v>1500</v>
      </c>
      <c r="H302" s="6">
        <v>25</v>
      </c>
      <c r="I302" s="7">
        <f t="shared" si="15"/>
        <v>37500</v>
      </c>
      <c r="K302" s="33"/>
    </row>
    <row r="303" spans="1:11" ht="16" x14ac:dyDescent="0.2">
      <c r="A303" s="6"/>
      <c r="B303" s="44"/>
      <c r="C303" s="44">
        <v>29201</v>
      </c>
      <c r="D303" s="72" t="s">
        <v>312</v>
      </c>
      <c r="E303" s="74" t="s">
        <v>665</v>
      </c>
      <c r="F303" s="81" t="s">
        <v>297</v>
      </c>
      <c r="G303" s="7">
        <v>36314.080000000002</v>
      </c>
      <c r="H303" s="6">
        <v>1</v>
      </c>
      <c r="I303" s="7">
        <f t="shared" si="15"/>
        <v>36314.080000000002</v>
      </c>
      <c r="K303" s="33"/>
    </row>
    <row r="304" spans="1:11" ht="16" x14ac:dyDescent="0.2">
      <c r="A304" s="6"/>
      <c r="B304" s="39">
        <v>29201</v>
      </c>
      <c r="C304" s="39">
        <v>29201</v>
      </c>
      <c r="D304" s="73" t="s">
        <v>312</v>
      </c>
      <c r="E304" s="77" t="s">
        <v>14</v>
      </c>
      <c r="F304" s="80"/>
      <c r="G304" s="9"/>
      <c r="H304" s="9"/>
      <c r="I304" s="9">
        <f>SUM(I295:I303)</f>
        <v>245914.08000000002</v>
      </c>
      <c r="K304" s="33"/>
    </row>
    <row r="305" spans="1:13" ht="32" x14ac:dyDescent="0.2">
      <c r="A305" s="6" t="s">
        <v>14</v>
      </c>
      <c r="B305" s="44"/>
      <c r="C305" s="44">
        <v>29301</v>
      </c>
      <c r="D305" s="72" t="s">
        <v>313</v>
      </c>
      <c r="E305" s="72" t="s">
        <v>314</v>
      </c>
      <c r="F305" s="72" t="s">
        <v>61</v>
      </c>
      <c r="G305" s="7">
        <v>5549.5</v>
      </c>
      <c r="H305" s="6">
        <v>2</v>
      </c>
      <c r="I305" s="7">
        <f t="shared" ref="I305:I306" si="16">+G305*H305</f>
        <v>11099</v>
      </c>
      <c r="K305" s="33"/>
    </row>
    <row r="306" spans="1:13" ht="32" x14ac:dyDescent="0.2">
      <c r="A306" s="6" t="s">
        <v>14</v>
      </c>
      <c r="B306" s="44"/>
      <c r="C306" s="44">
        <v>29301</v>
      </c>
      <c r="D306" s="72" t="s">
        <v>313</v>
      </c>
      <c r="E306" s="72" t="s">
        <v>666</v>
      </c>
      <c r="F306" s="81" t="s">
        <v>154</v>
      </c>
      <c r="G306" s="7">
        <v>108712</v>
      </c>
      <c r="H306" s="6">
        <v>1</v>
      </c>
      <c r="I306" s="7">
        <f t="shared" si="16"/>
        <v>108712</v>
      </c>
      <c r="K306" s="33"/>
    </row>
    <row r="307" spans="1:13" ht="32" x14ac:dyDescent="0.2">
      <c r="A307" s="6"/>
      <c r="B307" s="39">
        <v>29301</v>
      </c>
      <c r="C307" s="39">
        <v>29301</v>
      </c>
      <c r="D307" s="73" t="s">
        <v>313</v>
      </c>
      <c r="E307" s="77" t="s">
        <v>14</v>
      </c>
      <c r="F307" s="80"/>
      <c r="G307" s="9"/>
      <c r="H307" s="9"/>
      <c r="I307" s="9">
        <f>SUM(I305:I306)</f>
        <v>119811</v>
      </c>
      <c r="K307" s="33"/>
      <c r="L307" s="33">
        <f>+J295-K307</f>
        <v>0</v>
      </c>
      <c r="M307" s="33"/>
    </row>
    <row r="308" spans="1:13" ht="16" x14ac:dyDescent="0.2">
      <c r="A308" s="6" t="s">
        <v>14</v>
      </c>
      <c r="B308" s="44" t="s">
        <v>14</v>
      </c>
      <c r="C308" s="44">
        <v>29401</v>
      </c>
      <c r="D308" s="72" t="s">
        <v>315</v>
      </c>
      <c r="E308" s="72" t="s">
        <v>316</v>
      </c>
      <c r="F308" s="72" t="s">
        <v>13</v>
      </c>
      <c r="G308" s="7">
        <v>257.39999999999998</v>
      </c>
      <c r="H308" s="6">
        <v>1</v>
      </c>
      <c r="I308" s="7">
        <f t="shared" ref="I308:I319" si="17">+G308*H308</f>
        <v>257.39999999999998</v>
      </c>
      <c r="K308" s="33"/>
    </row>
    <row r="309" spans="1:13" ht="16" x14ac:dyDescent="0.2">
      <c r="A309" s="6" t="s">
        <v>14</v>
      </c>
      <c r="B309" s="44" t="s">
        <v>14</v>
      </c>
      <c r="C309" s="44">
        <v>29401</v>
      </c>
      <c r="D309" s="72" t="s">
        <v>315</v>
      </c>
      <c r="E309" s="72" t="s">
        <v>317</v>
      </c>
      <c r="F309" s="72" t="s">
        <v>13</v>
      </c>
      <c r="G309" s="7">
        <v>3034.9</v>
      </c>
      <c r="H309" s="6">
        <v>1</v>
      </c>
      <c r="I309" s="7">
        <f t="shared" si="17"/>
        <v>3034.9</v>
      </c>
      <c r="K309" s="33"/>
    </row>
    <row r="310" spans="1:13" ht="32" x14ac:dyDescent="0.2">
      <c r="A310" s="6" t="s">
        <v>14</v>
      </c>
      <c r="B310" s="44" t="s">
        <v>14</v>
      </c>
      <c r="C310" s="44">
        <v>29401</v>
      </c>
      <c r="D310" s="72" t="s">
        <v>315</v>
      </c>
      <c r="E310" s="72" t="s">
        <v>318</v>
      </c>
      <c r="F310" s="72" t="s">
        <v>13</v>
      </c>
      <c r="G310" s="7">
        <v>349</v>
      </c>
      <c r="H310" s="6">
        <v>1</v>
      </c>
      <c r="I310" s="7">
        <f t="shared" si="17"/>
        <v>349</v>
      </c>
      <c r="K310" s="33"/>
    </row>
    <row r="311" spans="1:13" ht="16" x14ac:dyDescent="0.2">
      <c r="A311" s="6" t="s">
        <v>14</v>
      </c>
      <c r="B311" s="44" t="s">
        <v>14</v>
      </c>
      <c r="C311" s="44">
        <v>29401</v>
      </c>
      <c r="D311" s="72" t="s">
        <v>315</v>
      </c>
      <c r="E311" s="72" t="s">
        <v>319</v>
      </c>
      <c r="F311" s="72" t="s">
        <v>13</v>
      </c>
      <c r="G311" s="7">
        <v>421.3</v>
      </c>
      <c r="H311" s="6">
        <v>1</v>
      </c>
      <c r="I311" s="7">
        <f t="shared" si="17"/>
        <v>421.3</v>
      </c>
      <c r="K311" s="33"/>
    </row>
    <row r="312" spans="1:13" ht="16" x14ac:dyDescent="0.2">
      <c r="A312" s="6" t="s">
        <v>14</v>
      </c>
      <c r="B312" s="44" t="s">
        <v>14</v>
      </c>
      <c r="C312" s="44">
        <v>29401</v>
      </c>
      <c r="D312" s="72" t="s">
        <v>315</v>
      </c>
      <c r="E312" s="72" t="s">
        <v>320</v>
      </c>
      <c r="F312" s="72" t="s">
        <v>321</v>
      </c>
      <c r="G312" s="7">
        <v>567.97</v>
      </c>
      <c r="H312" s="6">
        <v>2</v>
      </c>
      <c r="I312" s="7">
        <f t="shared" si="17"/>
        <v>1135.94</v>
      </c>
      <c r="K312" s="33"/>
    </row>
    <row r="313" spans="1:13" ht="16" x14ac:dyDescent="0.2">
      <c r="A313" s="6" t="s">
        <v>14</v>
      </c>
      <c r="B313" s="44" t="s">
        <v>14</v>
      </c>
      <c r="C313" s="44">
        <v>29401</v>
      </c>
      <c r="D313" s="72" t="s">
        <v>315</v>
      </c>
      <c r="E313" s="72" t="s">
        <v>322</v>
      </c>
      <c r="F313" s="72" t="s">
        <v>199</v>
      </c>
      <c r="G313" s="7">
        <v>387.57</v>
      </c>
      <c r="H313" s="6">
        <v>1</v>
      </c>
      <c r="I313" s="7">
        <f t="shared" si="17"/>
        <v>387.57</v>
      </c>
      <c r="K313" s="33"/>
    </row>
    <row r="314" spans="1:13" ht="16" x14ac:dyDescent="0.2">
      <c r="A314" s="6" t="s">
        <v>14</v>
      </c>
      <c r="B314" s="44" t="s">
        <v>14</v>
      </c>
      <c r="C314" s="44">
        <v>29401</v>
      </c>
      <c r="D314" s="72" t="s">
        <v>315</v>
      </c>
      <c r="E314" s="72" t="s">
        <v>323</v>
      </c>
      <c r="F314" s="72" t="s">
        <v>199</v>
      </c>
      <c r="G314" s="7">
        <v>545.23</v>
      </c>
      <c r="H314" s="6">
        <v>4</v>
      </c>
      <c r="I314" s="7">
        <f t="shared" si="17"/>
        <v>2180.92</v>
      </c>
      <c r="K314" s="33"/>
    </row>
    <row r="315" spans="1:13" ht="16" x14ac:dyDescent="0.2">
      <c r="A315" s="6" t="s">
        <v>14</v>
      </c>
      <c r="B315" s="44" t="s">
        <v>14</v>
      </c>
      <c r="C315" s="44">
        <v>29401</v>
      </c>
      <c r="D315" s="72" t="s">
        <v>315</v>
      </c>
      <c r="E315" s="72" t="s">
        <v>324</v>
      </c>
      <c r="F315" s="72" t="s">
        <v>199</v>
      </c>
      <c r="G315" s="7">
        <v>658</v>
      </c>
      <c r="H315" s="6">
        <v>1</v>
      </c>
      <c r="I315" s="7">
        <f t="shared" si="17"/>
        <v>658</v>
      </c>
      <c r="K315" s="33"/>
    </row>
    <row r="316" spans="1:13" ht="16" x14ac:dyDescent="0.2">
      <c r="A316" s="6" t="s">
        <v>14</v>
      </c>
      <c r="B316" s="44" t="s">
        <v>14</v>
      </c>
      <c r="C316" s="44">
        <v>29401</v>
      </c>
      <c r="D316" s="72" t="s">
        <v>315</v>
      </c>
      <c r="E316" s="72" t="s">
        <v>325</v>
      </c>
      <c r="F316" s="72" t="s">
        <v>199</v>
      </c>
      <c r="G316" s="7">
        <v>752.4</v>
      </c>
      <c r="H316" s="6">
        <v>3</v>
      </c>
      <c r="I316" s="7">
        <f t="shared" si="17"/>
        <v>2257.1999999999998</v>
      </c>
      <c r="K316" s="33"/>
    </row>
    <row r="317" spans="1:13" ht="16" x14ac:dyDescent="0.2">
      <c r="A317" s="6" t="s">
        <v>14</v>
      </c>
      <c r="B317" s="44" t="s">
        <v>14</v>
      </c>
      <c r="C317" s="44">
        <v>29401</v>
      </c>
      <c r="D317" s="72" t="s">
        <v>315</v>
      </c>
      <c r="E317" s="72" t="s">
        <v>326</v>
      </c>
      <c r="F317" s="72" t="s">
        <v>199</v>
      </c>
      <c r="G317" s="7">
        <v>22924.9</v>
      </c>
      <c r="H317" s="6">
        <v>1</v>
      </c>
      <c r="I317" s="7">
        <f t="shared" si="17"/>
        <v>22924.9</v>
      </c>
      <c r="K317" s="33"/>
    </row>
    <row r="318" spans="1:13" ht="32" x14ac:dyDescent="0.2">
      <c r="A318" s="6" t="s">
        <v>14</v>
      </c>
      <c r="B318" s="44" t="s">
        <v>14</v>
      </c>
      <c r="C318" s="44">
        <v>29401</v>
      </c>
      <c r="D318" s="72" t="s">
        <v>315</v>
      </c>
      <c r="E318" s="72" t="s">
        <v>327</v>
      </c>
      <c r="F318" s="72" t="s">
        <v>13</v>
      </c>
      <c r="G318" s="7">
        <v>2750</v>
      </c>
      <c r="H318" s="6">
        <v>3</v>
      </c>
      <c r="I318" s="7">
        <f t="shared" si="17"/>
        <v>8250</v>
      </c>
      <c r="K318" s="33"/>
    </row>
    <row r="319" spans="1:13" ht="16" x14ac:dyDescent="0.2">
      <c r="A319" s="6" t="s">
        <v>14</v>
      </c>
      <c r="B319" s="44"/>
      <c r="C319" s="44">
        <v>29401</v>
      </c>
      <c r="D319" s="72" t="s">
        <v>315</v>
      </c>
      <c r="E319" s="72" t="s">
        <v>328</v>
      </c>
      <c r="F319" s="72" t="s">
        <v>13</v>
      </c>
      <c r="G319" s="7">
        <v>569.79999999999995</v>
      </c>
      <c r="H319" s="6">
        <v>2</v>
      </c>
      <c r="I319" s="7">
        <f t="shared" si="17"/>
        <v>1139.5999999999999</v>
      </c>
      <c r="K319" s="33"/>
    </row>
    <row r="320" spans="1:13" ht="16" x14ac:dyDescent="0.2">
      <c r="A320" s="6"/>
      <c r="B320" s="39">
        <v>29401</v>
      </c>
      <c r="C320" s="39">
        <v>29401</v>
      </c>
      <c r="D320" s="73" t="s">
        <v>315</v>
      </c>
      <c r="E320" s="77" t="s">
        <v>14</v>
      </c>
      <c r="F320" s="80"/>
      <c r="G320" s="9"/>
      <c r="H320" s="9"/>
      <c r="I320" s="9">
        <f>SUM(I308:I319)</f>
        <v>42996.73</v>
      </c>
      <c r="K320" s="33"/>
    </row>
    <row r="321" spans="1:11" ht="16" x14ac:dyDescent="0.2">
      <c r="A321" s="6" t="s">
        <v>14</v>
      </c>
      <c r="B321" s="44" t="s">
        <v>14</v>
      </c>
      <c r="C321" s="44">
        <v>29601</v>
      </c>
      <c r="D321" s="72" t="s">
        <v>329</v>
      </c>
      <c r="E321" s="72" t="s">
        <v>330</v>
      </c>
      <c r="F321" s="72" t="s">
        <v>13</v>
      </c>
      <c r="G321" s="7">
        <v>1492.33</v>
      </c>
      <c r="H321" s="6">
        <v>11</v>
      </c>
      <c r="I321" s="7">
        <f>+G321*H321</f>
        <v>16415.629999999997</v>
      </c>
      <c r="K321" s="33"/>
    </row>
    <row r="322" spans="1:11" ht="16" x14ac:dyDescent="0.2">
      <c r="A322" s="6" t="s">
        <v>14</v>
      </c>
      <c r="B322" s="44"/>
      <c r="C322" s="44">
        <v>29601</v>
      </c>
      <c r="D322" s="72" t="s">
        <v>329</v>
      </c>
      <c r="E322" s="72" t="s">
        <v>331</v>
      </c>
      <c r="F322" s="81" t="s">
        <v>154</v>
      </c>
      <c r="G322" s="30">
        <v>217877</v>
      </c>
      <c r="H322" s="29">
        <v>1</v>
      </c>
      <c r="I322" s="30">
        <f>+G322*H322</f>
        <v>217877</v>
      </c>
      <c r="K322" s="33"/>
    </row>
    <row r="323" spans="1:11" ht="16" x14ac:dyDescent="0.2">
      <c r="A323" s="6"/>
      <c r="B323" s="39">
        <v>29601</v>
      </c>
      <c r="C323" s="39">
        <v>29601</v>
      </c>
      <c r="D323" s="73" t="s">
        <v>329</v>
      </c>
      <c r="E323" s="77" t="s">
        <v>14</v>
      </c>
      <c r="F323" s="80"/>
      <c r="G323" s="9"/>
      <c r="H323" s="9"/>
      <c r="I323" s="9">
        <f>SUM(I321:I322)</f>
        <v>234292.63</v>
      </c>
      <c r="K323" s="33"/>
    </row>
    <row r="324" spans="1:11" ht="16" x14ac:dyDescent="0.2">
      <c r="A324" s="6" t="s">
        <v>14</v>
      </c>
      <c r="B324" s="44">
        <v>29901</v>
      </c>
      <c r="C324" s="44">
        <v>29901</v>
      </c>
      <c r="D324" s="72" t="s">
        <v>332</v>
      </c>
      <c r="E324" s="74" t="s">
        <v>684</v>
      </c>
      <c r="F324" s="83" t="s">
        <v>297</v>
      </c>
      <c r="G324" s="30">
        <v>245532.4</v>
      </c>
      <c r="H324" s="29">
        <v>1</v>
      </c>
      <c r="I324" s="30">
        <f>+G324*H324</f>
        <v>245532.4</v>
      </c>
      <c r="K324" s="33"/>
    </row>
    <row r="325" spans="1:11" ht="16" x14ac:dyDescent="0.2">
      <c r="A325" s="6"/>
      <c r="B325" s="39">
        <v>29901</v>
      </c>
      <c r="C325" s="39">
        <v>29901</v>
      </c>
      <c r="D325" s="73" t="s">
        <v>332</v>
      </c>
      <c r="E325" s="77" t="s">
        <v>14</v>
      </c>
      <c r="F325" s="80"/>
      <c r="G325" s="9"/>
      <c r="H325" s="9"/>
      <c r="I325" s="9">
        <f>SUM(I324)</f>
        <v>245532.4</v>
      </c>
      <c r="K325" s="33"/>
    </row>
    <row r="326" spans="1:11" ht="16" x14ac:dyDescent="0.2">
      <c r="A326" s="10" t="s">
        <v>333</v>
      </c>
      <c r="B326" s="64" t="s">
        <v>334</v>
      </c>
      <c r="C326" s="65"/>
      <c r="D326" s="66"/>
      <c r="E326" s="79" t="s">
        <v>14</v>
      </c>
      <c r="F326" s="84"/>
      <c r="G326" s="11"/>
      <c r="H326" s="10"/>
      <c r="I326" s="11">
        <f>SUM(I325+I323,I320,I307,I304,I294,I278,I273,I271,I268,I266,I263,I261,I259,I249,I247,I245,I233,I230,I194,I176,I150,I148,I134)</f>
        <v>24735371.954</v>
      </c>
      <c r="K326" s="33"/>
    </row>
    <row r="327" spans="1:11" ht="16" x14ac:dyDescent="0.2">
      <c r="A327" s="6"/>
      <c r="B327" s="44"/>
      <c r="C327" s="44">
        <v>31101</v>
      </c>
      <c r="D327" s="72" t="s">
        <v>335</v>
      </c>
      <c r="E327" s="72" t="s">
        <v>336</v>
      </c>
      <c r="F327" s="81" t="s">
        <v>170</v>
      </c>
      <c r="G327" s="7">
        <v>422194.56</v>
      </c>
      <c r="H327" s="6">
        <v>1</v>
      </c>
      <c r="I327" s="7">
        <f>+G327*H327</f>
        <v>422194.56</v>
      </c>
      <c r="K327" s="33"/>
    </row>
    <row r="328" spans="1:11" ht="16" x14ac:dyDescent="0.2">
      <c r="A328" s="6"/>
      <c r="B328" s="39">
        <v>31101</v>
      </c>
      <c r="C328" s="39">
        <v>31101</v>
      </c>
      <c r="D328" s="73" t="s">
        <v>335</v>
      </c>
      <c r="E328" s="77" t="s">
        <v>14</v>
      </c>
      <c r="F328" s="80"/>
      <c r="G328" s="9"/>
      <c r="H328" s="9"/>
      <c r="I328" s="9">
        <f>SUM(I327)</f>
        <v>422194.56</v>
      </c>
      <c r="K328" s="33"/>
    </row>
    <row r="329" spans="1:11" ht="16" x14ac:dyDescent="0.2">
      <c r="A329" s="6" t="s">
        <v>14</v>
      </c>
      <c r="B329" s="44"/>
      <c r="C329" s="44">
        <v>31301</v>
      </c>
      <c r="D329" s="72" t="s">
        <v>337</v>
      </c>
      <c r="E329" s="72" t="s">
        <v>337</v>
      </c>
      <c r="F329" s="72" t="s">
        <v>170</v>
      </c>
      <c r="G329" s="7">
        <v>174287.4</v>
      </c>
      <c r="H329" s="6">
        <v>1</v>
      </c>
      <c r="I329" s="7">
        <f>+G329*H329</f>
        <v>174287.4</v>
      </c>
      <c r="K329" s="33"/>
    </row>
    <row r="330" spans="1:11" ht="16" x14ac:dyDescent="0.2">
      <c r="A330" s="6"/>
      <c r="B330" s="39">
        <v>31301</v>
      </c>
      <c r="C330" s="39">
        <v>31301</v>
      </c>
      <c r="D330" s="73" t="s">
        <v>337</v>
      </c>
      <c r="E330" s="77" t="s">
        <v>14</v>
      </c>
      <c r="F330" s="80"/>
      <c r="G330" s="9"/>
      <c r="H330" s="9"/>
      <c r="I330" s="9">
        <f>SUM(I329)</f>
        <v>174287.4</v>
      </c>
      <c r="K330" s="33"/>
    </row>
    <row r="331" spans="1:11" ht="16" x14ac:dyDescent="0.2">
      <c r="A331" s="6" t="s">
        <v>14</v>
      </c>
      <c r="B331" s="44"/>
      <c r="C331" s="44">
        <v>31401</v>
      </c>
      <c r="D331" s="72" t="s">
        <v>338</v>
      </c>
      <c r="E331" s="72" t="s">
        <v>339</v>
      </c>
      <c r="F331" s="72" t="s">
        <v>170</v>
      </c>
      <c r="G331" s="12">
        <v>516548.65</v>
      </c>
      <c r="H331" s="6">
        <v>1</v>
      </c>
      <c r="I331" s="7">
        <f>+G331*H331</f>
        <v>516548.65</v>
      </c>
      <c r="K331" s="33"/>
    </row>
    <row r="332" spans="1:11" ht="16" x14ac:dyDescent="0.2">
      <c r="A332" s="6"/>
      <c r="B332" s="39">
        <v>31401</v>
      </c>
      <c r="C332" s="39">
        <v>31401</v>
      </c>
      <c r="D332" s="73" t="s">
        <v>338</v>
      </c>
      <c r="E332" s="77" t="s">
        <v>14</v>
      </c>
      <c r="F332" s="80"/>
      <c r="G332" s="9"/>
      <c r="H332" s="9"/>
      <c r="I332" s="9">
        <f>SUM(I331)</f>
        <v>516548.65</v>
      </c>
      <c r="K332" s="33"/>
    </row>
    <row r="333" spans="1:11" ht="16" x14ac:dyDescent="0.2">
      <c r="A333" s="6" t="s">
        <v>14</v>
      </c>
      <c r="B333" s="44"/>
      <c r="C333" s="44">
        <v>31501</v>
      </c>
      <c r="D333" s="72" t="s">
        <v>340</v>
      </c>
      <c r="E333" s="72" t="s">
        <v>341</v>
      </c>
      <c r="F333" s="72" t="s">
        <v>13</v>
      </c>
      <c r="G333" s="7">
        <v>110.7333</v>
      </c>
      <c r="H333" s="6">
        <v>24</v>
      </c>
      <c r="I333" s="7">
        <f>+G333*H333</f>
        <v>2657.5992000000001</v>
      </c>
      <c r="K333" s="33"/>
    </row>
    <row r="334" spans="1:11" ht="16" x14ac:dyDescent="0.2">
      <c r="A334" s="6"/>
      <c r="B334" s="39">
        <v>31501</v>
      </c>
      <c r="C334" s="39">
        <v>31501</v>
      </c>
      <c r="D334" s="73" t="s">
        <v>340</v>
      </c>
      <c r="E334" s="77" t="s">
        <v>14</v>
      </c>
      <c r="F334" s="80"/>
      <c r="G334" s="9"/>
      <c r="H334" s="9"/>
      <c r="I334" s="9">
        <f>SUM(I333)</f>
        <v>2657.5992000000001</v>
      </c>
      <c r="K334" s="33"/>
    </row>
    <row r="335" spans="1:11" ht="16" x14ac:dyDescent="0.2">
      <c r="A335" s="6" t="s">
        <v>14</v>
      </c>
      <c r="B335" s="44"/>
      <c r="C335" s="44">
        <v>31701</v>
      </c>
      <c r="D335" s="72" t="s">
        <v>342</v>
      </c>
      <c r="E335" s="72" t="s">
        <v>343</v>
      </c>
      <c r="F335" s="72" t="s">
        <v>199</v>
      </c>
      <c r="G335" s="7">
        <v>12650</v>
      </c>
      <c r="H335" s="6">
        <v>1</v>
      </c>
      <c r="I335" s="7">
        <f t="shared" ref="I335:I336" si="18">+G335*H335</f>
        <v>12650</v>
      </c>
      <c r="K335" s="33"/>
    </row>
    <row r="336" spans="1:11" ht="16" x14ac:dyDescent="0.2">
      <c r="A336" s="6" t="s">
        <v>14</v>
      </c>
      <c r="B336" s="44" t="s">
        <v>14</v>
      </c>
      <c r="C336" s="44">
        <v>31701</v>
      </c>
      <c r="D336" s="72" t="s">
        <v>342</v>
      </c>
      <c r="E336" s="72" t="s">
        <v>667</v>
      </c>
      <c r="F336" s="72" t="s">
        <v>170</v>
      </c>
      <c r="G336" s="7">
        <v>284128.99</v>
      </c>
      <c r="H336" s="6">
        <v>1</v>
      </c>
      <c r="I336" s="7">
        <f t="shared" si="18"/>
        <v>284128.99</v>
      </c>
      <c r="K336" s="33"/>
    </row>
    <row r="337" spans="1:11" ht="16" x14ac:dyDescent="0.2">
      <c r="A337" s="6"/>
      <c r="B337" s="39">
        <v>31701</v>
      </c>
      <c r="C337" s="39">
        <v>31701</v>
      </c>
      <c r="D337" s="73" t="s">
        <v>342</v>
      </c>
      <c r="E337" s="77" t="s">
        <v>14</v>
      </c>
      <c r="F337" s="80"/>
      <c r="G337" s="9"/>
      <c r="H337" s="9"/>
      <c r="I337" s="9">
        <f>SUM(I335:I336)</f>
        <v>296778.99</v>
      </c>
      <c r="K337" s="33"/>
    </row>
    <row r="338" spans="1:11" ht="16" x14ac:dyDescent="0.2">
      <c r="A338" s="6" t="s">
        <v>14</v>
      </c>
      <c r="B338" s="44"/>
      <c r="C338" s="44">
        <v>31801</v>
      </c>
      <c r="D338" s="72" t="s">
        <v>344</v>
      </c>
      <c r="E338" s="72" t="s">
        <v>345</v>
      </c>
      <c r="F338" s="72" t="s">
        <v>346</v>
      </c>
      <c r="G338" s="7">
        <v>279.76670000000001</v>
      </c>
      <c r="H338" s="6">
        <v>1534</v>
      </c>
      <c r="I338" s="7">
        <f t="shared" ref="I338:I342" si="19">+G338*H338</f>
        <v>429162.11780000001</v>
      </c>
      <c r="K338" s="33"/>
    </row>
    <row r="339" spans="1:11" ht="16" x14ac:dyDescent="0.2">
      <c r="A339" s="6" t="s">
        <v>14</v>
      </c>
      <c r="B339" s="44" t="s">
        <v>14</v>
      </c>
      <c r="C339" s="44">
        <v>31801</v>
      </c>
      <c r="D339" s="72" t="s">
        <v>344</v>
      </c>
      <c r="E339" s="72" t="s">
        <v>347</v>
      </c>
      <c r="F339" s="72" t="s">
        <v>346</v>
      </c>
      <c r="G339" s="7">
        <v>306.5333</v>
      </c>
      <c r="H339" s="6">
        <v>1112</v>
      </c>
      <c r="I339" s="7">
        <f t="shared" si="19"/>
        <v>340865.02960000001</v>
      </c>
      <c r="K339" s="33"/>
    </row>
    <row r="340" spans="1:11" ht="48" x14ac:dyDescent="0.2">
      <c r="A340" s="6" t="s">
        <v>14</v>
      </c>
      <c r="B340" s="44" t="s">
        <v>14</v>
      </c>
      <c r="C340" s="44">
        <v>31801</v>
      </c>
      <c r="D340" s="72" t="s">
        <v>344</v>
      </c>
      <c r="E340" s="72" t="s">
        <v>348</v>
      </c>
      <c r="F340" s="72" t="s">
        <v>349</v>
      </c>
      <c r="G340" s="7">
        <v>49.5</v>
      </c>
      <c r="H340" s="6">
        <v>25</v>
      </c>
      <c r="I340" s="7">
        <f t="shared" si="19"/>
        <v>1237.5</v>
      </c>
      <c r="K340" s="33"/>
    </row>
    <row r="341" spans="1:11" ht="64" x14ac:dyDescent="0.2">
      <c r="A341" s="6" t="s">
        <v>14</v>
      </c>
      <c r="B341" s="44" t="s">
        <v>14</v>
      </c>
      <c r="C341" s="44">
        <v>31801</v>
      </c>
      <c r="D341" s="72" t="s">
        <v>344</v>
      </c>
      <c r="E341" s="72" t="s">
        <v>350</v>
      </c>
      <c r="F341" s="72" t="s">
        <v>349</v>
      </c>
      <c r="G341" s="7">
        <v>27.5</v>
      </c>
      <c r="H341" s="6">
        <v>150</v>
      </c>
      <c r="I341" s="7">
        <f t="shared" si="19"/>
        <v>4125</v>
      </c>
      <c r="K341" s="33"/>
    </row>
    <row r="342" spans="1:11" ht="16" x14ac:dyDescent="0.2">
      <c r="A342" s="6" t="s">
        <v>14</v>
      </c>
      <c r="B342" s="44" t="s">
        <v>14</v>
      </c>
      <c r="C342" s="44">
        <v>31801</v>
      </c>
      <c r="D342" s="72" t="s">
        <v>344</v>
      </c>
      <c r="E342" s="72" t="s">
        <v>668</v>
      </c>
      <c r="F342" s="72" t="s">
        <v>154</v>
      </c>
      <c r="G342" s="7">
        <v>151354.07999999999</v>
      </c>
      <c r="H342" s="6">
        <v>1</v>
      </c>
      <c r="I342" s="7">
        <f t="shared" si="19"/>
        <v>151354.07999999999</v>
      </c>
      <c r="K342" s="33"/>
    </row>
    <row r="343" spans="1:11" ht="16" x14ac:dyDescent="0.2">
      <c r="A343" s="6"/>
      <c r="B343" s="39">
        <v>31801</v>
      </c>
      <c r="C343" s="39">
        <v>31801</v>
      </c>
      <c r="D343" s="73" t="s">
        <v>344</v>
      </c>
      <c r="E343" s="77" t="s">
        <v>14</v>
      </c>
      <c r="F343" s="80"/>
      <c r="G343" s="9"/>
      <c r="H343" s="9"/>
      <c r="I343" s="9">
        <f>SUM(I338:I342)</f>
        <v>926743.72739999997</v>
      </c>
      <c r="K343" s="33"/>
    </row>
    <row r="344" spans="1:11" ht="16" x14ac:dyDescent="0.2">
      <c r="A344" s="6" t="s">
        <v>14</v>
      </c>
      <c r="B344" s="44"/>
      <c r="C344" s="44">
        <v>31902</v>
      </c>
      <c r="D344" s="72" t="s">
        <v>351</v>
      </c>
      <c r="E344" s="72" t="s">
        <v>352</v>
      </c>
      <c r="F344" s="72" t="s">
        <v>21</v>
      </c>
      <c r="G344" s="7">
        <v>298</v>
      </c>
      <c r="H344" s="6">
        <v>1</v>
      </c>
      <c r="I344" s="7">
        <f t="shared" ref="I344:I346" si="20">+G344*H344</f>
        <v>298</v>
      </c>
      <c r="K344" s="33"/>
    </row>
    <row r="345" spans="1:11" ht="16" x14ac:dyDescent="0.2">
      <c r="A345" s="6" t="s">
        <v>14</v>
      </c>
      <c r="B345" s="44" t="s">
        <v>14</v>
      </c>
      <c r="C345" s="44">
        <v>31902</v>
      </c>
      <c r="D345" s="72" t="s">
        <v>351</v>
      </c>
      <c r="E345" s="72" t="s">
        <v>353</v>
      </c>
      <c r="F345" s="72" t="s">
        <v>280</v>
      </c>
      <c r="G345" s="7">
        <v>3000</v>
      </c>
      <c r="H345" s="6">
        <v>10</v>
      </c>
      <c r="I345" s="7">
        <f t="shared" si="20"/>
        <v>30000</v>
      </c>
      <c r="K345" s="33"/>
    </row>
    <row r="346" spans="1:11" ht="32" x14ac:dyDescent="0.2">
      <c r="A346" s="6" t="s">
        <v>14</v>
      </c>
      <c r="B346" s="44" t="s">
        <v>14</v>
      </c>
      <c r="C346" s="44">
        <v>31902</v>
      </c>
      <c r="D346" s="72" t="s">
        <v>351</v>
      </c>
      <c r="E346" s="72" t="s">
        <v>354</v>
      </c>
      <c r="F346" s="72" t="s">
        <v>170</v>
      </c>
      <c r="G346" s="7">
        <v>66000</v>
      </c>
      <c r="H346" s="6">
        <v>1</v>
      </c>
      <c r="I346" s="7">
        <f t="shared" si="20"/>
        <v>66000</v>
      </c>
      <c r="K346" s="33"/>
    </row>
    <row r="347" spans="1:11" ht="16" x14ac:dyDescent="0.2">
      <c r="A347" s="6"/>
      <c r="B347" s="39">
        <v>31902</v>
      </c>
      <c r="C347" s="39">
        <v>31902</v>
      </c>
      <c r="D347" s="73" t="s">
        <v>351</v>
      </c>
      <c r="E347" s="77" t="s">
        <v>14</v>
      </c>
      <c r="F347" s="80"/>
      <c r="G347" s="9"/>
      <c r="H347" s="9"/>
      <c r="I347" s="9">
        <f>SUM(I344:I346)</f>
        <v>96298</v>
      </c>
      <c r="K347" s="33"/>
    </row>
    <row r="348" spans="1:11" ht="16" x14ac:dyDescent="0.2">
      <c r="A348" s="6" t="s">
        <v>14</v>
      </c>
      <c r="B348" s="44"/>
      <c r="C348" s="44">
        <v>32201</v>
      </c>
      <c r="D348" s="72" t="s">
        <v>355</v>
      </c>
      <c r="E348" s="72" t="s">
        <v>356</v>
      </c>
      <c r="F348" s="72" t="s">
        <v>357</v>
      </c>
      <c r="G348" s="7">
        <v>4200409.2</v>
      </c>
      <c r="H348" s="6">
        <v>1</v>
      </c>
      <c r="I348" s="7">
        <f>+G348*H348</f>
        <v>4200409.2</v>
      </c>
      <c r="K348" s="33"/>
    </row>
    <row r="349" spans="1:11" ht="16" x14ac:dyDescent="0.2">
      <c r="A349" s="6"/>
      <c r="B349" s="39">
        <v>32201</v>
      </c>
      <c r="C349" s="39">
        <v>32201</v>
      </c>
      <c r="D349" s="73" t="s">
        <v>355</v>
      </c>
      <c r="E349" s="77" t="s">
        <v>14</v>
      </c>
      <c r="F349" s="80"/>
      <c r="G349" s="9"/>
      <c r="H349" s="9"/>
      <c r="I349" s="9">
        <f>SUM(I348)</f>
        <v>4200409.2</v>
      </c>
      <c r="K349" s="33"/>
    </row>
    <row r="350" spans="1:11" ht="16" x14ac:dyDescent="0.2">
      <c r="A350" s="6" t="s">
        <v>14</v>
      </c>
      <c r="B350" s="44"/>
      <c r="C350" s="44">
        <v>32302</v>
      </c>
      <c r="D350" s="72" t="s">
        <v>358</v>
      </c>
      <c r="E350" s="72" t="s">
        <v>359</v>
      </c>
      <c r="F350" s="72" t="s">
        <v>170</v>
      </c>
      <c r="G350" s="7">
        <v>16683.330000000002</v>
      </c>
      <c r="H350" s="6">
        <v>58</v>
      </c>
      <c r="I350" s="7">
        <f t="shared" ref="I350:I354" si="21">+G350*H350</f>
        <v>967633.14000000013</v>
      </c>
      <c r="K350" s="33"/>
    </row>
    <row r="351" spans="1:11" ht="16" x14ac:dyDescent="0.2">
      <c r="A351" s="6" t="s">
        <v>14</v>
      </c>
      <c r="B351" s="44" t="s">
        <v>14</v>
      </c>
      <c r="C351" s="44">
        <v>32302</v>
      </c>
      <c r="D351" s="72" t="s">
        <v>358</v>
      </c>
      <c r="E351" s="72" t="s">
        <v>360</v>
      </c>
      <c r="F351" s="72" t="s">
        <v>199</v>
      </c>
      <c r="G351" s="7">
        <v>10120</v>
      </c>
      <c r="H351" s="6">
        <v>4</v>
      </c>
      <c r="I351" s="7">
        <f t="shared" si="21"/>
        <v>40480</v>
      </c>
      <c r="K351" s="33"/>
    </row>
    <row r="352" spans="1:11" ht="32" x14ac:dyDescent="0.2">
      <c r="A352" s="6" t="s">
        <v>14</v>
      </c>
      <c r="B352" s="44" t="s">
        <v>14</v>
      </c>
      <c r="C352" s="44">
        <v>32302</v>
      </c>
      <c r="D352" s="72" t="s">
        <v>358</v>
      </c>
      <c r="E352" s="72" t="s">
        <v>361</v>
      </c>
      <c r="F352" s="72" t="s">
        <v>170</v>
      </c>
      <c r="G352" s="7">
        <v>12800</v>
      </c>
      <c r="H352" s="6">
        <v>69</v>
      </c>
      <c r="I352" s="7">
        <f t="shared" si="21"/>
        <v>883200</v>
      </c>
      <c r="K352" s="33"/>
    </row>
    <row r="353" spans="1:11" ht="16" x14ac:dyDescent="0.2">
      <c r="A353" s="6" t="s">
        <v>14</v>
      </c>
      <c r="B353" s="44" t="s">
        <v>14</v>
      </c>
      <c r="C353" s="44">
        <v>32302</v>
      </c>
      <c r="D353" s="72" t="s">
        <v>358</v>
      </c>
      <c r="E353" s="72" t="s">
        <v>362</v>
      </c>
      <c r="F353" s="72" t="s">
        <v>199</v>
      </c>
      <c r="G353" s="7">
        <v>32560</v>
      </c>
      <c r="H353" s="6">
        <v>3</v>
      </c>
      <c r="I353" s="7">
        <f t="shared" si="21"/>
        <v>97680</v>
      </c>
      <c r="K353" s="33"/>
    </row>
    <row r="354" spans="1:11" ht="16" x14ac:dyDescent="0.2">
      <c r="A354" s="6" t="s">
        <v>14</v>
      </c>
      <c r="B354" s="44" t="s">
        <v>14</v>
      </c>
      <c r="C354" s="44">
        <v>32302</v>
      </c>
      <c r="D354" s="72" t="s">
        <v>358</v>
      </c>
      <c r="E354" s="72" t="s">
        <v>622</v>
      </c>
      <c r="F354" s="81" t="s">
        <v>154</v>
      </c>
      <c r="G354" s="7">
        <v>175740.79999999999</v>
      </c>
      <c r="H354" s="6">
        <v>1</v>
      </c>
      <c r="I354" s="7">
        <f t="shared" si="21"/>
        <v>175740.79999999999</v>
      </c>
      <c r="K354" s="33"/>
    </row>
    <row r="355" spans="1:11" ht="16" x14ac:dyDescent="0.2">
      <c r="A355" s="6"/>
      <c r="B355" s="39">
        <v>32302</v>
      </c>
      <c r="C355" s="39">
        <v>32302</v>
      </c>
      <c r="D355" s="73" t="s">
        <v>358</v>
      </c>
      <c r="E355" s="77" t="s">
        <v>14</v>
      </c>
      <c r="F355" s="80"/>
      <c r="G355" s="9"/>
      <c r="H355" s="9"/>
      <c r="I355" s="9">
        <f>SUM(I350:I354)</f>
        <v>2164733.94</v>
      </c>
      <c r="K355" s="33"/>
    </row>
    <row r="356" spans="1:11" ht="16" x14ac:dyDescent="0.2">
      <c r="A356" s="6" t="s">
        <v>14</v>
      </c>
      <c r="B356" s="44"/>
      <c r="C356" s="44">
        <v>32303</v>
      </c>
      <c r="D356" s="72" t="s">
        <v>363</v>
      </c>
      <c r="E356" s="72" t="s">
        <v>364</v>
      </c>
      <c r="F356" s="72" t="s">
        <v>170</v>
      </c>
      <c r="G356" s="7">
        <v>360000</v>
      </c>
      <c r="H356" s="6">
        <v>1</v>
      </c>
      <c r="I356" s="7">
        <f>+G356*H356</f>
        <v>360000</v>
      </c>
      <c r="K356" s="33"/>
    </row>
    <row r="357" spans="1:11" ht="16" x14ac:dyDescent="0.2">
      <c r="A357" s="6"/>
      <c r="B357" s="39">
        <v>32303</v>
      </c>
      <c r="C357" s="39">
        <v>32303</v>
      </c>
      <c r="D357" s="73" t="s">
        <v>363</v>
      </c>
      <c r="E357" s="77" t="s">
        <v>14</v>
      </c>
      <c r="F357" s="80"/>
      <c r="G357" s="9"/>
      <c r="H357" s="9"/>
      <c r="I357" s="9">
        <f>SUM(I356)</f>
        <v>360000</v>
      </c>
      <c r="K357" s="33"/>
    </row>
    <row r="358" spans="1:11" ht="32" x14ac:dyDescent="0.2">
      <c r="A358" s="6" t="s">
        <v>14</v>
      </c>
      <c r="B358" s="44"/>
      <c r="C358" s="44">
        <v>32503</v>
      </c>
      <c r="D358" s="72" t="s">
        <v>365</v>
      </c>
      <c r="E358" s="72" t="s">
        <v>621</v>
      </c>
      <c r="F358" s="72" t="s">
        <v>170</v>
      </c>
      <c r="G358" s="7">
        <v>46771.199999999997</v>
      </c>
      <c r="H358" s="6">
        <v>1</v>
      </c>
      <c r="I358" s="7">
        <f>+G358*H358</f>
        <v>46771.199999999997</v>
      </c>
      <c r="K358" s="33"/>
    </row>
    <row r="359" spans="1:11" ht="32" x14ac:dyDescent="0.2">
      <c r="A359" s="6"/>
      <c r="B359" s="39">
        <v>32503</v>
      </c>
      <c r="C359" s="39">
        <v>32503</v>
      </c>
      <c r="D359" s="73" t="s">
        <v>365</v>
      </c>
      <c r="E359" s="77" t="s">
        <v>14</v>
      </c>
      <c r="F359" s="80"/>
      <c r="G359" s="9"/>
      <c r="H359" s="9"/>
      <c r="I359" s="9">
        <f>SUM(I358)</f>
        <v>46771.199999999997</v>
      </c>
      <c r="K359" s="33"/>
    </row>
    <row r="360" spans="1:11" ht="32" x14ac:dyDescent="0.2">
      <c r="A360" s="6" t="s">
        <v>14</v>
      </c>
      <c r="B360" s="44"/>
      <c r="C360" s="44">
        <v>32601</v>
      </c>
      <c r="D360" s="72" t="s">
        <v>366</v>
      </c>
      <c r="E360" s="72" t="s">
        <v>623</v>
      </c>
      <c r="F360" s="72" t="s">
        <v>170</v>
      </c>
      <c r="G360" s="7">
        <v>58298.400000000001</v>
      </c>
      <c r="H360" s="6">
        <v>1</v>
      </c>
      <c r="I360" s="7">
        <f>+G360*H360</f>
        <v>58298.400000000001</v>
      </c>
      <c r="K360" s="33"/>
    </row>
    <row r="361" spans="1:11" ht="32" x14ac:dyDescent="0.2">
      <c r="A361" s="6"/>
      <c r="B361" s="39">
        <v>32601</v>
      </c>
      <c r="C361" s="39">
        <v>32601</v>
      </c>
      <c r="D361" s="73" t="s">
        <v>366</v>
      </c>
      <c r="E361" s="77" t="s">
        <v>14</v>
      </c>
      <c r="F361" s="80"/>
      <c r="G361" s="9"/>
      <c r="H361" s="9"/>
      <c r="I361" s="9">
        <f>SUM(I360)</f>
        <v>58298.400000000001</v>
      </c>
      <c r="K361" s="33"/>
    </row>
    <row r="362" spans="1:11" ht="16" x14ac:dyDescent="0.2">
      <c r="A362" s="6" t="s">
        <v>14</v>
      </c>
      <c r="B362" s="44" t="s">
        <v>14</v>
      </c>
      <c r="C362" s="44">
        <v>32701</v>
      </c>
      <c r="D362" s="72" t="s">
        <v>367</v>
      </c>
      <c r="E362" s="72" t="s">
        <v>368</v>
      </c>
      <c r="F362" s="72" t="s">
        <v>369</v>
      </c>
      <c r="G362" s="7">
        <v>1479.6</v>
      </c>
      <c r="H362" s="6">
        <v>18</v>
      </c>
      <c r="I362" s="7">
        <f t="shared" ref="I362:I367" si="22">+G362*H362</f>
        <v>26632.799999999999</v>
      </c>
      <c r="K362" s="33"/>
    </row>
    <row r="363" spans="1:11" ht="16" x14ac:dyDescent="0.2">
      <c r="A363" s="6" t="s">
        <v>14</v>
      </c>
      <c r="B363" s="44" t="s">
        <v>14</v>
      </c>
      <c r="C363" s="44">
        <v>32701</v>
      </c>
      <c r="D363" s="72" t="s">
        <v>367</v>
      </c>
      <c r="E363" s="72" t="s">
        <v>370</v>
      </c>
      <c r="F363" s="72" t="s">
        <v>199</v>
      </c>
      <c r="G363" s="7">
        <v>1923.9</v>
      </c>
      <c r="H363" s="6">
        <v>6</v>
      </c>
      <c r="I363" s="7">
        <f t="shared" si="22"/>
        <v>11543.400000000001</v>
      </c>
      <c r="K363" s="33"/>
    </row>
    <row r="364" spans="1:11" ht="16" x14ac:dyDescent="0.2">
      <c r="A364" s="6" t="s">
        <v>14</v>
      </c>
      <c r="B364" s="44" t="s">
        <v>14</v>
      </c>
      <c r="C364" s="44">
        <v>32701</v>
      </c>
      <c r="D364" s="72" t="s">
        <v>367</v>
      </c>
      <c r="E364" s="72" t="s">
        <v>371</v>
      </c>
      <c r="F364" s="72" t="s">
        <v>199</v>
      </c>
      <c r="G364" s="7">
        <f>223300+2000</f>
        <v>225300</v>
      </c>
      <c r="H364" s="6">
        <v>1</v>
      </c>
      <c r="I364" s="7">
        <f t="shared" si="22"/>
        <v>225300</v>
      </c>
      <c r="K364" s="33"/>
    </row>
    <row r="365" spans="1:11" ht="16" x14ac:dyDescent="0.2">
      <c r="A365" s="6" t="s">
        <v>14</v>
      </c>
      <c r="B365" s="44" t="s">
        <v>14</v>
      </c>
      <c r="C365" s="44">
        <v>32701</v>
      </c>
      <c r="D365" s="72" t="s">
        <v>367</v>
      </c>
      <c r="E365" s="72" t="s">
        <v>372</v>
      </c>
      <c r="F365" s="72" t="s">
        <v>373</v>
      </c>
      <c r="G365" s="7">
        <v>14945.27</v>
      </c>
      <c r="H365" s="6">
        <v>2</v>
      </c>
      <c r="I365" s="7">
        <f t="shared" si="22"/>
        <v>29890.54</v>
      </c>
      <c r="K365" s="33"/>
    </row>
    <row r="366" spans="1:11" ht="16" x14ac:dyDescent="0.2">
      <c r="A366" s="6" t="s">
        <v>14</v>
      </c>
      <c r="B366" s="44" t="s">
        <v>14</v>
      </c>
      <c r="C366" s="44">
        <v>32701</v>
      </c>
      <c r="D366" s="72" t="s">
        <v>367</v>
      </c>
      <c r="E366" s="72" t="s">
        <v>374</v>
      </c>
      <c r="F366" s="72" t="s">
        <v>375</v>
      </c>
      <c r="G366" s="7">
        <v>132000</v>
      </c>
      <c r="H366" s="6">
        <v>1</v>
      </c>
      <c r="I366" s="7">
        <f t="shared" si="22"/>
        <v>132000</v>
      </c>
      <c r="K366" s="33"/>
    </row>
    <row r="367" spans="1:11" ht="16" x14ac:dyDescent="0.2">
      <c r="A367" s="6" t="s">
        <v>14</v>
      </c>
      <c r="B367" s="44" t="s">
        <v>14</v>
      </c>
      <c r="C367" s="44">
        <v>32701</v>
      </c>
      <c r="D367" s="72" t="s">
        <v>367</v>
      </c>
      <c r="E367" s="72" t="s">
        <v>376</v>
      </c>
      <c r="F367" s="72" t="s">
        <v>16</v>
      </c>
      <c r="G367" s="7">
        <v>8066.67</v>
      </c>
      <c r="H367" s="6">
        <v>2</v>
      </c>
      <c r="I367" s="7">
        <f t="shared" si="22"/>
        <v>16133.34</v>
      </c>
      <c r="K367" s="33"/>
    </row>
    <row r="368" spans="1:11" ht="16" x14ac:dyDescent="0.2">
      <c r="A368" s="6"/>
      <c r="B368" s="39">
        <v>32701</v>
      </c>
      <c r="C368" s="39">
        <v>32701</v>
      </c>
      <c r="D368" s="73" t="s">
        <v>367</v>
      </c>
      <c r="E368" s="77" t="s">
        <v>14</v>
      </c>
      <c r="F368" s="80"/>
      <c r="G368" s="9"/>
      <c r="H368" s="9"/>
      <c r="I368" s="9">
        <f>SUM(I362:I367)</f>
        <v>441500.08</v>
      </c>
      <c r="K368" s="33"/>
    </row>
    <row r="369" spans="1:11" ht="16" x14ac:dyDescent="0.2">
      <c r="A369" s="6"/>
      <c r="B369" s="44"/>
      <c r="C369" s="44">
        <v>33101</v>
      </c>
      <c r="D369" s="72" t="s">
        <v>377</v>
      </c>
      <c r="E369" s="72" t="s">
        <v>681</v>
      </c>
      <c r="F369" s="85" t="s">
        <v>378</v>
      </c>
      <c r="G369" s="7">
        <v>25000</v>
      </c>
      <c r="H369" s="6">
        <v>1</v>
      </c>
      <c r="I369" s="7">
        <f>+G369*H369</f>
        <v>25000</v>
      </c>
      <c r="K369" s="33"/>
    </row>
    <row r="370" spans="1:11" ht="16" x14ac:dyDescent="0.2">
      <c r="A370" s="6"/>
      <c r="B370" s="44"/>
      <c r="C370" s="44">
        <v>33101</v>
      </c>
      <c r="D370" s="72" t="s">
        <v>377</v>
      </c>
      <c r="E370" s="74" t="s">
        <v>682</v>
      </c>
      <c r="F370" s="85" t="s">
        <v>378</v>
      </c>
      <c r="G370" s="7">
        <v>10000</v>
      </c>
      <c r="H370" s="6">
        <v>4</v>
      </c>
      <c r="I370" s="7">
        <f>+G370*H370</f>
        <v>40000</v>
      </c>
      <c r="K370" s="33"/>
    </row>
    <row r="371" spans="1:11" ht="16" x14ac:dyDescent="0.2">
      <c r="A371" s="6"/>
      <c r="B371" s="44"/>
      <c r="C371" s="44">
        <v>33101</v>
      </c>
      <c r="D371" s="72" t="s">
        <v>377</v>
      </c>
      <c r="E371" s="74" t="s">
        <v>678</v>
      </c>
      <c r="F371" s="85" t="s">
        <v>378</v>
      </c>
      <c r="G371" s="7">
        <v>180000</v>
      </c>
      <c r="H371" s="6">
        <v>1</v>
      </c>
      <c r="I371" s="7">
        <f>+G371*H371</f>
        <v>180000</v>
      </c>
      <c r="K371" s="33"/>
    </row>
    <row r="372" spans="1:11" ht="16" x14ac:dyDescent="0.2">
      <c r="A372" s="6"/>
      <c r="B372" s="44"/>
      <c r="C372" s="44">
        <v>33101</v>
      </c>
      <c r="D372" s="72" t="s">
        <v>377</v>
      </c>
      <c r="E372" s="74" t="s">
        <v>679</v>
      </c>
      <c r="F372" s="85" t="s">
        <v>378</v>
      </c>
      <c r="G372" s="7">
        <v>20000</v>
      </c>
      <c r="H372" s="6">
        <v>1</v>
      </c>
      <c r="I372" s="7">
        <f>+G372*H372</f>
        <v>20000</v>
      </c>
      <c r="K372" s="33"/>
    </row>
    <row r="373" spans="1:11" ht="16" x14ac:dyDescent="0.2">
      <c r="A373" s="6"/>
      <c r="B373" s="44"/>
      <c r="C373" s="44">
        <v>33101</v>
      </c>
      <c r="D373" s="72" t="s">
        <v>377</v>
      </c>
      <c r="E373" s="72" t="s">
        <v>680</v>
      </c>
      <c r="F373" s="85" t="s">
        <v>378</v>
      </c>
      <c r="G373" s="7">
        <f>40800-1705.72</f>
        <v>39094.28</v>
      </c>
      <c r="H373" s="6">
        <v>1</v>
      </c>
      <c r="I373" s="7">
        <f>+G373*H373</f>
        <v>39094.28</v>
      </c>
      <c r="K373" s="33"/>
    </row>
    <row r="374" spans="1:11" ht="16" x14ac:dyDescent="0.2">
      <c r="A374" s="6"/>
      <c r="B374" s="39">
        <v>33101</v>
      </c>
      <c r="C374" s="39">
        <v>33101</v>
      </c>
      <c r="D374" s="73" t="s">
        <v>377</v>
      </c>
      <c r="E374" s="77" t="s">
        <v>14</v>
      </c>
      <c r="F374" s="80"/>
      <c r="G374" s="9"/>
      <c r="H374" s="9"/>
      <c r="I374" s="9">
        <f>SUM(I369:I373)</f>
        <v>304094.28000000003</v>
      </c>
      <c r="K374" s="33"/>
    </row>
    <row r="375" spans="1:11" ht="16" x14ac:dyDescent="0.2">
      <c r="A375" s="6" t="s">
        <v>14</v>
      </c>
      <c r="B375" s="44"/>
      <c r="C375" s="44">
        <v>33105</v>
      </c>
      <c r="D375" s="72" t="s">
        <v>379</v>
      </c>
      <c r="E375" s="72" t="s">
        <v>380</v>
      </c>
      <c r="F375" s="72" t="s">
        <v>381</v>
      </c>
      <c r="G375" s="7">
        <v>1180</v>
      </c>
      <c r="H375" s="6">
        <v>16</v>
      </c>
      <c r="I375" s="7">
        <f>+G375*H375</f>
        <v>18880</v>
      </c>
      <c r="K375" s="33"/>
    </row>
    <row r="376" spans="1:11" ht="16" x14ac:dyDescent="0.2">
      <c r="A376" s="6"/>
      <c r="B376" s="39">
        <v>33105</v>
      </c>
      <c r="C376" s="39">
        <v>33105</v>
      </c>
      <c r="D376" s="73" t="s">
        <v>379</v>
      </c>
      <c r="E376" s="77" t="s">
        <v>14</v>
      </c>
      <c r="F376" s="80"/>
      <c r="G376" s="9"/>
      <c r="H376" s="9"/>
      <c r="I376" s="9">
        <f>SUM(I375)</f>
        <v>18880</v>
      </c>
      <c r="K376" s="33"/>
    </row>
    <row r="377" spans="1:11" ht="16" x14ac:dyDescent="0.2">
      <c r="A377" s="6" t="s">
        <v>14</v>
      </c>
      <c r="B377" s="44"/>
      <c r="C377" s="44">
        <v>33301</v>
      </c>
      <c r="D377" s="72" t="s">
        <v>382</v>
      </c>
      <c r="E377" s="72" t="s">
        <v>383</v>
      </c>
      <c r="F377" s="72" t="s">
        <v>199</v>
      </c>
      <c r="G377" s="7">
        <v>689.04</v>
      </c>
      <c r="H377" s="6">
        <v>4</v>
      </c>
      <c r="I377" s="7">
        <f t="shared" ref="I377:I388" si="23">+G377*H377</f>
        <v>2756.16</v>
      </c>
      <c r="K377" s="33"/>
    </row>
    <row r="378" spans="1:11" ht="16" x14ac:dyDescent="0.2">
      <c r="A378" s="6" t="s">
        <v>14</v>
      </c>
      <c r="B378" s="44" t="s">
        <v>14</v>
      </c>
      <c r="C378" s="44">
        <v>33301</v>
      </c>
      <c r="D378" s="72" t="s">
        <v>382</v>
      </c>
      <c r="E378" s="72" t="s">
        <v>384</v>
      </c>
      <c r="F378" s="72" t="s">
        <v>369</v>
      </c>
      <c r="G378" s="7">
        <v>30233.360000000001</v>
      </c>
      <c r="H378" s="6">
        <v>8</v>
      </c>
      <c r="I378" s="7">
        <f t="shared" si="23"/>
        <v>241866.88</v>
      </c>
      <c r="K378" s="33"/>
    </row>
    <row r="379" spans="1:11" ht="16" x14ac:dyDescent="0.2">
      <c r="A379" s="6" t="s">
        <v>14</v>
      </c>
      <c r="B379" s="44" t="s">
        <v>14</v>
      </c>
      <c r="C379" s="44">
        <v>33301</v>
      </c>
      <c r="D379" s="72" t="s">
        <v>382</v>
      </c>
      <c r="E379" s="72" t="s">
        <v>624</v>
      </c>
      <c r="F379" s="72" t="s">
        <v>385</v>
      </c>
      <c r="G379" s="7">
        <v>6960</v>
      </c>
      <c r="H379" s="6">
        <v>3</v>
      </c>
      <c r="I379" s="7">
        <f t="shared" si="23"/>
        <v>20880</v>
      </c>
      <c r="K379" s="33"/>
    </row>
    <row r="380" spans="1:11" ht="16" x14ac:dyDescent="0.2">
      <c r="A380" s="6" t="s">
        <v>14</v>
      </c>
      <c r="B380" s="44" t="s">
        <v>14</v>
      </c>
      <c r="C380" s="44">
        <v>33301</v>
      </c>
      <c r="D380" s="72" t="s">
        <v>382</v>
      </c>
      <c r="E380" s="72" t="s">
        <v>386</v>
      </c>
      <c r="F380" s="72" t="s">
        <v>199</v>
      </c>
      <c r="G380" s="7">
        <v>75000</v>
      </c>
      <c r="H380" s="6">
        <v>1</v>
      </c>
      <c r="I380" s="7">
        <f t="shared" si="23"/>
        <v>75000</v>
      </c>
      <c r="K380" s="33"/>
    </row>
    <row r="381" spans="1:11" ht="16" x14ac:dyDescent="0.2">
      <c r="A381" s="6" t="s">
        <v>14</v>
      </c>
      <c r="B381" s="44" t="s">
        <v>14</v>
      </c>
      <c r="C381" s="44">
        <v>33301</v>
      </c>
      <c r="D381" s="72" t="s">
        <v>382</v>
      </c>
      <c r="E381" s="72" t="s">
        <v>387</v>
      </c>
      <c r="F381" s="72" t="s">
        <v>369</v>
      </c>
      <c r="G381" s="7">
        <v>22844.75</v>
      </c>
      <c r="H381" s="6">
        <v>4</v>
      </c>
      <c r="I381" s="7">
        <f t="shared" si="23"/>
        <v>91379</v>
      </c>
      <c r="K381" s="33"/>
    </row>
    <row r="382" spans="1:11" ht="16" x14ac:dyDescent="0.2">
      <c r="A382" s="6" t="s">
        <v>14</v>
      </c>
      <c r="B382" s="44" t="s">
        <v>14</v>
      </c>
      <c r="C382" s="44">
        <v>33301</v>
      </c>
      <c r="D382" s="72" t="s">
        <v>382</v>
      </c>
      <c r="E382" s="72" t="s">
        <v>388</v>
      </c>
      <c r="F382" s="72" t="s">
        <v>369</v>
      </c>
      <c r="G382" s="7">
        <v>30429.96</v>
      </c>
      <c r="H382" s="6">
        <v>2</v>
      </c>
      <c r="I382" s="7">
        <f t="shared" si="23"/>
        <v>60859.92</v>
      </c>
      <c r="K382" s="33"/>
    </row>
    <row r="383" spans="1:11" ht="16" x14ac:dyDescent="0.2">
      <c r="A383" s="6" t="s">
        <v>14</v>
      </c>
      <c r="B383" s="44" t="s">
        <v>14</v>
      </c>
      <c r="C383" s="44">
        <v>33301</v>
      </c>
      <c r="D383" s="72" t="s">
        <v>382</v>
      </c>
      <c r="E383" s="72" t="s">
        <v>389</v>
      </c>
      <c r="F383" s="72" t="s">
        <v>170</v>
      </c>
      <c r="G383" s="7">
        <v>8220800</v>
      </c>
      <c r="H383" s="6">
        <v>1</v>
      </c>
      <c r="I383" s="7">
        <f t="shared" si="23"/>
        <v>8220800</v>
      </c>
      <c r="K383" s="33"/>
    </row>
    <row r="384" spans="1:11" ht="32" x14ac:dyDescent="0.2">
      <c r="A384" s="6" t="s">
        <v>14</v>
      </c>
      <c r="B384" s="44" t="s">
        <v>14</v>
      </c>
      <c r="C384" s="44">
        <v>33301</v>
      </c>
      <c r="D384" s="72" t="s">
        <v>382</v>
      </c>
      <c r="E384" s="72" t="s">
        <v>390</v>
      </c>
      <c r="F384" s="72" t="s">
        <v>170</v>
      </c>
      <c r="G384" s="7">
        <v>16000</v>
      </c>
      <c r="H384" s="6">
        <v>12</v>
      </c>
      <c r="I384" s="7">
        <f t="shared" si="23"/>
        <v>192000</v>
      </c>
      <c r="K384" s="33"/>
    </row>
    <row r="385" spans="1:11" ht="64" x14ac:dyDescent="0.2">
      <c r="A385" s="6" t="s">
        <v>14</v>
      </c>
      <c r="B385" s="44" t="s">
        <v>14</v>
      </c>
      <c r="C385" s="44">
        <v>33301</v>
      </c>
      <c r="D385" s="72" t="s">
        <v>382</v>
      </c>
      <c r="E385" s="72" t="s">
        <v>391</v>
      </c>
      <c r="F385" s="72" t="s">
        <v>392</v>
      </c>
      <c r="G385" s="7">
        <v>265280.40000000002</v>
      </c>
      <c r="H385" s="6">
        <v>1</v>
      </c>
      <c r="I385" s="7">
        <f t="shared" si="23"/>
        <v>265280.40000000002</v>
      </c>
      <c r="K385" s="33"/>
    </row>
    <row r="386" spans="1:11" ht="16" x14ac:dyDescent="0.2">
      <c r="A386" s="6" t="s">
        <v>14</v>
      </c>
      <c r="B386" s="44"/>
      <c r="C386" s="44">
        <v>33301</v>
      </c>
      <c r="D386" s="72" t="s">
        <v>382</v>
      </c>
      <c r="E386" s="72" t="s">
        <v>644</v>
      </c>
      <c r="F386" s="72" t="s">
        <v>199</v>
      </c>
      <c r="G386" s="7">
        <v>4184.3999999999996</v>
      </c>
      <c r="H386" s="6">
        <v>1</v>
      </c>
      <c r="I386" s="7">
        <f t="shared" si="23"/>
        <v>4184.3999999999996</v>
      </c>
      <c r="K386" s="33"/>
    </row>
    <row r="387" spans="1:11" ht="32" x14ac:dyDescent="0.2">
      <c r="A387" s="6" t="s">
        <v>14</v>
      </c>
      <c r="B387" s="44" t="s">
        <v>14</v>
      </c>
      <c r="C387" s="44">
        <v>33301</v>
      </c>
      <c r="D387" s="72" t="s">
        <v>382</v>
      </c>
      <c r="E387" s="72" t="s">
        <v>393</v>
      </c>
      <c r="F387" s="72" t="s">
        <v>199</v>
      </c>
      <c r="G387" s="7">
        <v>432.27</v>
      </c>
      <c r="H387" s="6">
        <v>36</v>
      </c>
      <c r="I387" s="7">
        <f t="shared" si="23"/>
        <v>15561.72</v>
      </c>
      <c r="K387" s="33"/>
    </row>
    <row r="388" spans="1:11" ht="32" x14ac:dyDescent="0.2">
      <c r="A388" s="6" t="s">
        <v>14</v>
      </c>
      <c r="B388" s="44" t="s">
        <v>14</v>
      </c>
      <c r="C388" s="44">
        <v>33301</v>
      </c>
      <c r="D388" s="72" t="s">
        <v>382</v>
      </c>
      <c r="E388" s="72" t="s">
        <v>394</v>
      </c>
      <c r="F388" s="72" t="s">
        <v>199</v>
      </c>
      <c r="G388" s="7">
        <v>17256.900000000001</v>
      </c>
      <c r="H388" s="6">
        <v>1</v>
      </c>
      <c r="I388" s="7">
        <f t="shared" si="23"/>
        <v>17256.900000000001</v>
      </c>
      <c r="K388" s="33"/>
    </row>
    <row r="389" spans="1:11" ht="16" x14ac:dyDescent="0.2">
      <c r="A389" s="6"/>
      <c r="B389" s="39">
        <v>33301</v>
      </c>
      <c r="C389" s="39">
        <v>33301</v>
      </c>
      <c r="D389" s="73" t="s">
        <v>382</v>
      </c>
      <c r="E389" s="77" t="s">
        <v>14</v>
      </c>
      <c r="F389" s="80"/>
      <c r="G389" s="9"/>
      <c r="H389" s="9"/>
      <c r="I389" s="9">
        <f>SUM(I377:I388)</f>
        <v>9207825.3800000027</v>
      </c>
      <c r="K389" s="33"/>
    </row>
    <row r="390" spans="1:11" ht="16" x14ac:dyDescent="0.2">
      <c r="A390" s="6" t="s">
        <v>14</v>
      </c>
      <c r="B390" s="44"/>
      <c r="C390" s="44">
        <v>33401</v>
      </c>
      <c r="D390" s="72" t="s">
        <v>395</v>
      </c>
      <c r="E390" s="72" t="s">
        <v>396</v>
      </c>
      <c r="F390" s="72" t="s">
        <v>397</v>
      </c>
      <c r="G390" s="7">
        <v>5500</v>
      </c>
      <c r="H390" s="6">
        <v>12</v>
      </c>
      <c r="I390" s="7">
        <f t="shared" ref="I390:I406" si="24">+G390*H390</f>
        <v>66000</v>
      </c>
      <c r="K390" s="33"/>
    </row>
    <row r="391" spans="1:11" ht="16" x14ac:dyDescent="0.2">
      <c r="A391" s="6" t="s">
        <v>14</v>
      </c>
      <c r="B391" s="44" t="s">
        <v>14</v>
      </c>
      <c r="C391" s="44">
        <v>33401</v>
      </c>
      <c r="D391" s="72" t="s">
        <v>395</v>
      </c>
      <c r="E391" s="72" t="s">
        <v>398</v>
      </c>
      <c r="F391" s="72" t="s">
        <v>397</v>
      </c>
      <c r="G391" s="7">
        <v>162000</v>
      </c>
      <c r="H391" s="6">
        <v>1</v>
      </c>
      <c r="I391" s="7">
        <f t="shared" si="24"/>
        <v>162000</v>
      </c>
      <c r="K391" s="33"/>
    </row>
    <row r="392" spans="1:11" ht="16" x14ac:dyDescent="0.2">
      <c r="A392" s="6" t="s">
        <v>14</v>
      </c>
      <c r="B392" s="44" t="s">
        <v>14</v>
      </c>
      <c r="C392" s="44">
        <v>33401</v>
      </c>
      <c r="D392" s="72" t="s">
        <v>395</v>
      </c>
      <c r="E392" s="72" t="s">
        <v>399</v>
      </c>
      <c r="F392" s="72" t="s">
        <v>397</v>
      </c>
      <c r="G392" s="7">
        <v>132240</v>
      </c>
      <c r="H392" s="6">
        <v>1</v>
      </c>
      <c r="I392" s="7">
        <f t="shared" si="24"/>
        <v>132240</v>
      </c>
      <c r="K392" s="33"/>
    </row>
    <row r="393" spans="1:11" ht="16" x14ac:dyDescent="0.2">
      <c r="A393" s="6" t="s">
        <v>14</v>
      </c>
      <c r="B393" s="44" t="s">
        <v>14</v>
      </c>
      <c r="C393" s="44">
        <v>33401</v>
      </c>
      <c r="D393" s="72" t="s">
        <v>395</v>
      </c>
      <c r="E393" s="72" t="s">
        <v>400</v>
      </c>
      <c r="F393" s="72" t="s">
        <v>397</v>
      </c>
      <c r="G393" s="7">
        <v>12000</v>
      </c>
      <c r="H393" s="6">
        <v>7</v>
      </c>
      <c r="I393" s="7">
        <f t="shared" si="24"/>
        <v>84000</v>
      </c>
      <c r="K393" s="33"/>
    </row>
    <row r="394" spans="1:11" ht="16" x14ac:dyDescent="0.2">
      <c r="A394" s="6" t="s">
        <v>14</v>
      </c>
      <c r="B394" s="44" t="s">
        <v>14</v>
      </c>
      <c r="C394" s="44">
        <v>33401</v>
      </c>
      <c r="D394" s="72" t="s">
        <v>395</v>
      </c>
      <c r="E394" s="72" t="s">
        <v>401</v>
      </c>
      <c r="F394" s="72" t="s">
        <v>397</v>
      </c>
      <c r="G394" s="7">
        <v>5500</v>
      </c>
      <c r="H394" s="6">
        <v>24</v>
      </c>
      <c r="I394" s="7">
        <f t="shared" si="24"/>
        <v>132000</v>
      </c>
      <c r="K394" s="33"/>
    </row>
    <row r="395" spans="1:11" ht="16" x14ac:dyDescent="0.2">
      <c r="A395" s="6" t="s">
        <v>14</v>
      </c>
      <c r="B395" s="44" t="s">
        <v>14</v>
      </c>
      <c r="C395" s="44">
        <v>33401</v>
      </c>
      <c r="D395" s="72" t="s">
        <v>395</v>
      </c>
      <c r="E395" s="72" t="s">
        <v>402</v>
      </c>
      <c r="F395" s="72" t="s">
        <v>397</v>
      </c>
      <c r="G395" s="7">
        <v>1600</v>
      </c>
      <c r="H395" s="6">
        <v>6</v>
      </c>
      <c r="I395" s="7">
        <f t="shared" si="24"/>
        <v>9600</v>
      </c>
      <c r="K395" s="33"/>
    </row>
    <row r="396" spans="1:11" ht="16" x14ac:dyDescent="0.2">
      <c r="A396" s="6" t="s">
        <v>14</v>
      </c>
      <c r="B396" s="44" t="s">
        <v>14</v>
      </c>
      <c r="C396" s="44">
        <v>33401</v>
      </c>
      <c r="D396" s="72" t="s">
        <v>395</v>
      </c>
      <c r="E396" s="72" t="s">
        <v>403</v>
      </c>
      <c r="F396" s="72" t="s">
        <v>397</v>
      </c>
      <c r="G396" s="7">
        <v>3500</v>
      </c>
      <c r="H396" s="6">
        <v>4</v>
      </c>
      <c r="I396" s="7">
        <f t="shared" si="24"/>
        <v>14000</v>
      </c>
      <c r="K396" s="33"/>
    </row>
    <row r="397" spans="1:11" ht="16" x14ac:dyDescent="0.2">
      <c r="A397" s="6" t="s">
        <v>14</v>
      </c>
      <c r="B397" s="44" t="s">
        <v>14</v>
      </c>
      <c r="C397" s="44">
        <v>33401</v>
      </c>
      <c r="D397" s="72" t="s">
        <v>395</v>
      </c>
      <c r="E397" s="72" t="s">
        <v>404</v>
      </c>
      <c r="F397" s="72" t="s">
        <v>397</v>
      </c>
      <c r="G397" s="7">
        <v>75400</v>
      </c>
      <c r="H397" s="6">
        <v>2</v>
      </c>
      <c r="I397" s="7">
        <f t="shared" si="24"/>
        <v>150800</v>
      </c>
      <c r="K397" s="33"/>
    </row>
    <row r="398" spans="1:11" ht="16" x14ac:dyDescent="0.2">
      <c r="A398" s="6" t="s">
        <v>14</v>
      </c>
      <c r="B398" s="44" t="s">
        <v>14</v>
      </c>
      <c r="C398" s="44">
        <v>33401</v>
      </c>
      <c r="D398" s="72" t="s">
        <v>395</v>
      </c>
      <c r="E398" s="72" t="s">
        <v>405</v>
      </c>
      <c r="F398" s="72" t="s">
        <v>397</v>
      </c>
      <c r="G398" s="7">
        <v>6000</v>
      </c>
      <c r="H398" s="6">
        <v>1</v>
      </c>
      <c r="I398" s="7">
        <f t="shared" si="24"/>
        <v>6000</v>
      </c>
      <c r="K398" s="33"/>
    </row>
    <row r="399" spans="1:11" ht="16" x14ac:dyDescent="0.2">
      <c r="A399" s="6" t="s">
        <v>14</v>
      </c>
      <c r="B399" s="44" t="s">
        <v>14</v>
      </c>
      <c r="C399" s="44">
        <v>33401</v>
      </c>
      <c r="D399" s="72" t="s">
        <v>395</v>
      </c>
      <c r="E399" s="72" t="s">
        <v>406</v>
      </c>
      <c r="F399" s="72" t="s">
        <v>397</v>
      </c>
      <c r="G399" s="7">
        <v>10000</v>
      </c>
      <c r="H399" s="6">
        <v>1</v>
      </c>
      <c r="I399" s="7">
        <f t="shared" si="24"/>
        <v>10000</v>
      </c>
      <c r="K399" s="33"/>
    </row>
    <row r="400" spans="1:11" ht="16" x14ac:dyDescent="0.2">
      <c r="A400" s="6" t="s">
        <v>14</v>
      </c>
      <c r="B400" s="44" t="s">
        <v>14</v>
      </c>
      <c r="C400" s="44">
        <v>33401</v>
      </c>
      <c r="D400" s="72" t="s">
        <v>395</v>
      </c>
      <c r="E400" s="72" t="s">
        <v>407</v>
      </c>
      <c r="F400" s="72" t="s">
        <v>397</v>
      </c>
      <c r="G400" s="7">
        <v>13690</v>
      </c>
      <c r="H400" s="6">
        <v>2</v>
      </c>
      <c r="I400" s="7">
        <f t="shared" si="24"/>
        <v>27380</v>
      </c>
      <c r="K400" s="33"/>
    </row>
    <row r="401" spans="1:13" ht="16" x14ac:dyDescent="0.2">
      <c r="A401" s="6" t="s">
        <v>14</v>
      </c>
      <c r="B401" s="44" t="s">
        <v>14</v>
      </c>
      <c r="C401" s="44">
        <v>33401</v>
      </c>
      <c r="D401" s="72" t="s">
        <v>395</v>
      </c>
      <c r="E401" s="72" t="s">
        <v>408</v>
      </c>
      <c r="F401" s="72" t="s">
        <v>397</v>
      </c>
      <c r="G401" s="7">
        <v>1862</v>
      </c>
      <c r="H401" s="6">
        <v>2</v>
      </c>
      <c r="I401" s="7">
        <f t="shared" si="24"/>
        <v>3724</v>
      </c>
      <c r="K401" s="33"/>
    </row>
    <row r="402" spans="1:13" ht="16" x14ac:dyDescent="0.2">
      <c r="A402" s="6" t="s">
        <v>14</v>
      </c>
      <c r="B402" s="44" t="s">
        <v>14</v>
      </c>
      <c r="C402" s="44">
        <v>33401</v>
      </c>
      <c r="D402" s="72" t="s">
        <v>395</v>
      </c>
      <c r="E402" s="72" t="s">
        <v>409</v>
      </c>
      <c r="F402" s="72" t="s">
        <v>397</v>
      </c>
      <c r="G402" s="7">
        <v>20600</v>
      </c>
      <c r="H402" s="6">
        <v>1</v>
      </c>
      <c r="I402" s="7">
        <f t="shared" si="24"/>
        <v>20600</v>
      </c>
      <c r="K402" s="33"/>
    </row>
    <row r="403" spans="1:13" ht="16" x14ac:dyDescent="0.2">
      <c r="A403" s="6" t="s">
        <v>14</v>
      </c>
      <c r="B403" s="44" t="s">
        <v>14</v>
      </c>
      <c r="C403" s="44">
        <v>33401</v>
      </c>
      <c r="D403" s="72" t="s">
        <v>395</v>
      </c>
      <c r="E403" s="72" t="s">
        <v>410</v>
      </c>
      <c r="F403" s="72" t="s">
        <v>397</v>
      </c>
      <c r="G403" s="7">
        <v>5000</v>
      </c>
      <c r="H403" s="6">
        <v>33</v>
      </c>
      <c r="I403" s="7">
        <f t="shared" si="24"/>
        <v>165000</v>
      </c>
      <c r="K403" s="33"/>
    </row>
    <row r="404" spans="1:13" ht="16" x14ac:dyDescent="0.2">
      <c r="A404" s="6" t="s">
        <v>14</v>
      </c>
      <c r="B404" s="44" t="s">
        <v>14</v>
      </c>
      <c r="C404" s="44">
        <v>33401</v>
      </c>
      <c r="D404" s="72" t="s">
        <v>395</v>
      </c>
      <c r="E404" s="72" t="s">
        <v>411</v>
      </c>
      <c r="F404" s="72" t="s">
        <v>397</v>
      </c>
      <c r="G404" s="7">
        <v>5000</v>
      </c>
      <c r="H404" s="6">
        <v>116</v>
      </c>
      <c r="I404" s="7">
        <f t="shared" si="24"/>
        <v>580000</v>
      </c>
      <c r="K404" s="33"/>
      <c r="M404" s="34"/>
    </row>
    <row r="405" spans="1:13" ht="16" x14ac:dyDescent="0.2">
      <c r="A405" s="6" t="s">
        <v>14</v>
      </c>
      <c r="B405" s="44" t="s">
        <v>14</v>
      </c>
      <c r="C405" s="44">
        <v>33401</v>
      </c>
      <c r="D405" s="72" t="s">
        <v>395</v>
      </c>
      <c r="E405" s="72" t="s">
        <v>412</v>
      </c>
      <c r="F405" s="72" t="s">
        <v>397</v>
      </c>
      <c r="G405" s="7">
        <v>4500</v>
      </c>
      <c r="H405" s="6">
        <v>4</v>
      </c>
      <c r="I405" s="7">
        <f t="shared" si="24"/>
        <v>18000</v>
      </c>
      <c r="K405" s="33"/>
    </row>
    <row r="406" spans="1:13" ht="16" x14ac:dyDescent="0.2">
      <c r="A406" s="6" t="s">
        <v>14</v>
      </c>
      <c r="B406" s="44" t="s">
        <v>14</v>
      </c>
      <c r="C406" s="44">
        <v>33401</v>
      </c>
      <c r="D406" s="72" t="s">
        <v>395</v>
      </c>
      <c r="E406" s="74" t="s">
        <v>637</v>
      </c>
      <c r="F406" s="72" t="s">
        <v>397</v>
      </c>
      <c r="G406" s="7">
        <v>21430</v>
      </c>
      <c r="H406" s="6">
        <v>7</v>
      </c>
      <c r="I406" s="7">
        <f t="shared" si="24"/>
        <v>150010</v>
      </c>
      <c r="K406" s="33"/>
    </row>
    <row r="407" spans="1:13" ht="16" x14ac:dyDescent="0.2">
      <c r="A407" s="6"/>
      <c r="B407" s="39">
        <v>33401</v>
      </c>
      <c r="C407" s="39">
        <v>33401</v>
      </c>
      <c r="D407" s="73" t="s">
        <v>395</v>
      </c>
      <c r="E407" s="77" t="s">
        <v>14</v>
      </c>
      <c r="F407" s="80"/>
      <c r="G407" s="9"/>
      <c r="H407" s="9"/>
      <c r="I407" s="9">
        <f>SUM(I390:I406)</f>
        <v>1731354</v>
      </c>
      <c r="K407" s="33"/>
    </row>
    <row r="408" spans="1:13" ht="16" x14ac:dyDescent="0.2">
      <c r="A408" s="6" t="s">
        <v>14</v>
      </c>
      <c r="B408" s="44"/>
      <c r="C408" s="44">
        <v>33601</v>
      </c>
      <c r="D408" s="72" t="s">
        <v>413</v>
      </c>
      <c r="E408" s="72" t="s">
        <v>625</v>
      </c>
      <c r="F408" s="72" t="s">
        <v>199</v>
      </c>
      <c r="G408" s="7">
        <v>17864</v>
      </c>
      <c r="H408" s="6">
        <v>1</v>
      </c>
      <c r="I408" s="7">
        <f t="shared" ref="I408:I410" si="25">+G408*H408</f>
        <v>17864</v>
      </c>
      <c r="K408" s="33"/>
    </row>
    <row r="409" spans="1:13" ht="16" x14ac:dyDescent="0.2">
      <c r="A409" s="6" t="s">
        <v>14</v>
      </c>
      <c r="B409" s="44" t="s">
        <v>14</v>
      </c>
      <c r="C409" s="44">
        <v>33601</v>
      </c>
      <c r="D409" s="72" t="s">
        <v>413</v>
      </c>
      <c r="E409" s="72" t="s">
        <v>414</v>
      </c>
      <c r="F409" s="72" t="s">
        <v>170</v>
      </c>
      <c r="G409" s="7">
        <v>2750</v>
      </c>
      <c r="H409" s="6">
        <v>78</v>
      </c>
      <c r="I409" s="7">
        <f t="shared" si="25"/>
        <v>214500</v>
      </c>
      <c r="K409" s="33"/>
    </row>
    <row r="410" spans="1:13" ht="32" x14ac:dyDescent="0.2">
      <c r="A410" s="6" t="s">
        <v>14</v>
      </c>
      <c r="B410" s="44" t="s">
        <v>14</v>
      </c>
      <c r="C410" s="44">
        <v>33601</v>
      </c>
      <c r="D410" s="72" t="s">
        <v>413</v>
      </c>
      <c r="E410" s="72" t="s">
        <v>415</v>
      </c>
      <c r="F410" s="72" t="s">
        <v>170</v>
      </c>
      <c r="G410" s="7">
        <v>5750</v>
      </c>
      <c r="H410" s="6">
        <v>8</v>
      </c>
      <c r="I410" s="7">
        <f t="shared" si="25"/>
        <v>46000</v>
      </c>
      <c r="K410" s="33"/>
    </row>
    <row r="411" spans="1:13" ht="16" x14ac:dyDescent="0.2">
      <c r="A411" s="6"/>
      <c r="B411" s="39">
        <v>33601</v>
      </c>
      <c r="C411" s="39">
        <v>33601</v>
      </c>
      <c r="D411" s="73" t="s">
        <v>413</v>
      </c>
      <c r="E411" s="77" t="s">
        <v>14</v>
      </c>
      <c r="F411" s="80"/>
      <c r="G411" s="9"/>
      <c r="H411" s="9"/>
      <c r="I411" s="9">
        <f>SUM(I408:I410)</f>
        <v>278364</v>
      </c>
      <c r="K411" s="33"/>
    </row>
    <row r="412" spans="1:13" ht="32" x14ac:dyDescent="0.2">
      <c r="A412" s="6" t="s">
        <v>14</v>
      </c>
      <c r="B412" s="44"/>
      <c r="C412" s="44">
        <v>33603</v>
      </c>
      <c r="D412" s="72" t="s">
        <v>416</v>
      </c>
      <c r="E412" s="72" t="s">
        <v>417</v>
      </c>
      <c r="F412" s="72" t="s">
        <v>199</v>
      </c>
      <c r="G412" s="7">
        <v>17.600000000000001</v>
      </c>
      <c r="H412" s="6">
        <v>240</v>
      </c>
      <c r="I412" s="7">
        <f t="shared" ref="I412:I413" si="26">+G412*H412</f>
        <v>4224</v>
      </c>
      <c r="K412" s="33"/>
    </row>
    <row r="413" spans="1:13" ht="32" x14ac:dyDescent="0.2">
      <c r="A413" s="6" t="s">
        <v>14</v>
      </c>
      <c r="B413" s="44" t="s">
        <v>14</v>
      </c>
      <c r="C413" s="44">
        <v>33603</v>
      </c>
      <c r="D413" s="72" t="s">
        <v>416</v>
      </c>
      <c r="E413" s="72" t="s">
        <v>418</v>
      </c>
      <c r="F413" s="72" t="s">
        <v>199</v>
      </c>
      <c r="G413" s="7">
        <v>20.9</v>
      </c>
      <c r="H413" s="6">
        <v>1465</v>
      </c>
      <c r="I413" s="7">
        <f t="shared" si="26"/>
        <v>30618.499999999996</v>
      </c>
      <c r="K413" s="33"/>
    </row>
    <row r="414" spans="1:13" ht="32" x14ac:dyDescent="0.2">
      <c r="A414" s="6"/>
      <c r="B414" s="39">
        <v>33603</v>
      </c>
      <c r="C414" s="39">
        <v>33603</v>
      </c>
      <c r="D414" s="73" t="s">
        <v>416</v>
      </c>
      <c r="E414" s="77" t="s">
        <v>14</v>
      </c>
      <c r="F414" s="80"/>
      <c r="G414" s="9"/>
      <c r="H414" s="9"/>
      <c r="I414" s="9">
        <f>SUM(I412:I413)</f>
        <v>34842.5</v>
      </c>
      <c r="K414" s="33"/>
    </row>
    <row r="415" spans="1:13" ht="32" x14ac:dyDescent="0.2">
      <c r="A415" s="6" t="s">
        <v>14</v>
      </c>
      <c r="B415" s="44"/>
      <c r="C415" s="44">
        <v>33604</v>
      </c>
      <c r="D415" s="72" t="s">
        <v>419</v>
      </c>
      <c r="E415" s="72" t="s">
        <v>626</v>
      </c>
      <c r="F415" s="72" t="s">
        <v>170</v>
      </c>
      <c r="G415" s="7">
        <v>650000</v>
      </c>
      <c r="H415" s="6">
        <v>1</v>
      </c>
      <c r="I415" s="7">
        <f t="shared" ref="I415:I429" si="27">+G415*H415</f>
        <v>650000</v>
      </c>
      <c r="K415" s="33"/>
    </row>
    <row r="416" spans="1:13" ht="32" x14ac:dyDescent="0.2">
      <c r="A416" s="6" t="s">
        <v>14</v>
      </c>
      <c r="B416" s="44" t="s">
        <v>14</v>
      </c>
      <c r="C416" s="44">
        <v>33604</v>
      </c>
      <c r="D416" s="72" t="s">
        <v>419</v>
      </c>
      <c r="E416" s="72" t="s">
        <v>420</v>
      </c>
      <c r="F416" s="72" t="s">
        <v>170</v>
      </c>
      <c r="G416" s="7">
        <v>120000</v>
      </c>
      <c r="H416" s="6">
        <v>2</v>
      </c>
      <c r="I416" s="7">
        <f t="shared" si="27"/>
        <v>240000</v>
      </c>
      <c r="K416" s="33"/>
    </row>
    <row r="417" spans="1:12" ht="32" x14ac:dyDescent="0.2">
      <c r="A417" s="6" t="s">
        <v>14</v>
      </c>
      <c r="B417" s="44" t="s">
        <v>14</v>
      </c>
      <c r="C417" s="44">
        <v>33604</v>
      </c>
      <c r="D417" s="72" t="s">
        <v>419</v>
      </c>
      <c r="E417" s="72" t="s">
        <v>421</v>
      </c>
      <c r="F417" s="72" t="s">
        <v>199</v>
      </c>
      <c r="G417" s="7">
        <v>671</v>
      </c>
      <c r="H417" s="6">
        <v>18</v>
      </c>
      <c r="I417" s="7">
        <f t="shared" si="27"/>
        <v>12078</v>
      </c>
      <c r="K417" s="33"/>
    </row>
    <row r="418" spans="1:12" ht="32" x14ac:dyDescent="0.2">
      <c r="A418" s="6" t="s">
        <v>14</v>
      </c>
      <c r="B418" s="44"/>
      <c r="C418" s="44">
        <v>33604</v>
      </c>
      <c r="D418" s="72" t="s">
        <v>419</v>
      </c>
      <c r="E418" s="72" t="s">
        <v>422</v>
      </c>
      <c r="F418" s="72" t="s">
        <v>199</v>
      </c>
      <c r="G418" s="7">
        <v>19.07</v>
      </c>
      <c r="H418" s="6">
        <v>7972</v>
      </c>
      <c r="I418" s="7">
        <f t="shared" si="27"/>
        <v>152026.04</v>
      </c>
      <c r="K418" s="33"/>
    </row>
    <row r="419" spans="1:12" ht="32" x14ac:dyDescent="0.2">
      <c r="A419" s="6" t="s">
        <v>14</v>
      </c>
      <c r="B419" s="44" t="s">
        <v>14</v>
      </c>
      <c r="C419" s="44">
        <v>33604</v>
      </c>
      <c r="D419" s="72" t="s">
        <v>419</v>
      </c>
      <c r="E419" s="72" t="s">
        <v>423</v>
      </c>
      <c r="F419" s="72" t="s">
        <v>199</v>
      </c>
      <c r="G419" s="7">
        <v>53.9</v>
      </c>
      <c r="H419" s="6">
        <v>3543</v>
      </c>
      <c r="I419" s="7">
        <f t="shared" si="27"/>
        <v>190967.69999999998</v>
      </c>
      <c r="K419" s="33"/>
    </row>
    <row r="420" spans="1:12" ht="32" x14ac:dyDescent="0.2">
      <c r="A420" s="6" t="s">
        <v>14</v>
      </c>
      <c r="B420" s="44" t="s">
        <v>14</v>
      </c>
      <c r="C420" s="44">
        <v>33604</v>
      </c>
      <c r="D420" s="72" t="s">
        <v>419</v>
      </c>
      <c r="E420" s="72" t="s">
        <v>424</v>
      </c>
      <c r="F420" s="72" t="s">
        <v>199</v>
      </c>
      <c r="G420" s="7">
        <v>374</v>
      </c>
      <c r="H420" s="6">
        <v>56</v>
      </c>
      <c r="I420" s="7">
        <f t="shared" si="27"/>
        <v>20944</v>
      </c>
      <c r="K420" s="33"/>
    </row>
    <row r="421" spans="1:12" ht="32" x14ac:dyDescent="0.2">
      <c r="A421" s="6" t="s">
        <v>14</v>
      </c>
      <c r="B421" s="44" t="s">
        <v>14</v>
      </c>
      <c r="C421" s="44">
        <v>33604</v>
      </c>
      <c r="D421" s="72" t="s">
        <v>419</v>
      </c>
      <c r="E421" s="72" t="s">
        <v>425</v>
      </c>
      <c r="F421" s="72" t="s">
        <v>426</v>
      </c>
      <c r="G421" s="7">
        <v>65000</v>
      </c>
      <c r="H421" s="6">
        <v>1</v>
      </c>
      <c r="I421" s="7">
        <f t="shared" si="27"/>
        <v>65000</v>
      </c>
      <c r="K421" s="33"/>
    </row>
    <row r="422" spans="1:12" ht="32" x14ac:dyDescent="0.2">
      <c r="A422" s="6" t="s">
        <v>14</v>
      </c>
      <c r="B422" s="44" t="s">
        <v>14</v>
      </c>
      <c r="C422" s="44">
        <v>33604</v>
      </c>
      <c r="D422" s="72" t="s">
        <v>419</v>
      </c>
      <c r="E422" s="72" t="s">
        <v>427</v>
      </c>
      <c r="F422" s="72" t="s">
        <v>426</v>
      </c>
      <c r="G422" s="7">
        <v>65000</v>
      </c>
      <c r="H422" s="6">
        <v>1</v>
      </c>
      <c r="I422" s="7">
        <f t="shared" si="27"/>
        <v>65000</v>
      </c>
      <c r="K422" s="33"/>
    </row>
    <row r="423" spans="1:12" ht="32" x14ac:dyDescent="0.2">
      <c r="A423" s="6" t="s">
        <v>14</v>
      </c>
      <c r="B423" s="44" t="s">
        <v>14</v>
      </c>
      <c r="C423" s="44">
        <v>33604</v>
      </c>
      <c r="D423" s="72" t="s">
        <v>419</v>
      </c>
      <c r="E423" s="72" t="s">
        <v>428</v>
      </c>
      <c r="F423" s="72" t="s">
        <v>170</v>
      </c>
      <c r="G423" s="7">
        <v>30000</v>
      </c>
      <c r="H423" s="6">
        <v>5</v>
      </c>
      <c r="I423" s="7">
        <f t="shared" si="27"/>
        <v>150000</v>
      </c>
      <c r="K423" s="33"/>
    </row>
    <row r="424" spans="1:12" ht="32" x14ac:dyDescent="0.2">
      <c r="A424" s="6" t="s">
        <v>14</v>
      </c>
      <c r="B424" s="44" t="s">
        <v>14</v>
      </c>
      <c r="C424" s="44">
        <v>33604</v>
      </c>
      <c r="D424" s="72" t="s">
        <v>419</v>
      </c>
      <c r="E424" s="72" t="s">
        <v>429</v>
      </c>
      <c r="F424" s="72" t="s">
        <v>430</v>
      </c>
      <c r="G424" s="7">
        <v>2500000</v>
      </c>
      <c r="H424" s="6">
        <v>1</v>
      </c>
      <c r="I424" s="7">
        <f t="shared" si="27"/>
        <v>2500000</v>
      </c>
      <c r="K424" s="33"/>
    </row>
    <row r="425" spans="1:12" ht="32" x14ac:dyDescent="0.2">
      <c r="A425" s="6" t="s">
        <v>14</v>
      </c>
      <c r="B425" s="44" t="s">
        <v>14</v>
      </c>
      <c r="C425" s="44">
        <v>33604</v>
      </c>
      <c r="D425" s="72" t="s">
        <v>419</v>
      </c>
      <c r="E425" s="72" t="s">
        <v>431</v>
      </c>
      <c r="F425" s="72" t="s">
        <v>16</v>
      </c>
      <c r="G425" s="7">
        <v>1000</v>
      </c>
      <c r="H425" s="6">
        <v>12</v>
      </c>
      <c r="I425" s="7">
        <f t="shared" si="27"/>
        <v>12000</v>
      </c>
      <c r="K425" s="33"/>
    </row>
    <row r="426" spans="1:12" ht="32" x14ac:dyDescent="0.2">
      <c r="A426" s="6" t="s">
        <v>14</v>
      </c>
      <c r="B426" s="44" t="s">
        <v>14</v>
      </c>
      <c r="C426" s="44">
        <v>33604</v>
      </c>
      <c r="D426" s="72" t="s">
        <v>419</v>
      </c>
      <c r="E426" s="72" t="s">
        <v>432</v>
      </c>
      <c r="F426" s="72" t="s">
        <v>433</v>
      </c>
      <c r="G426" s="7">
        <v>65000</v>
      </c>
      <c r="H426" s="6">
        <v>2</v>
      </c>
      <c r="I426" s="7">
        <f t="shared" si="27"/>
        <v>130000</v>
      </c>
      <c r="K426" s="33"/>
    </row>
    <row r="427" spans="1:12" ht="32" x14ac:dyDescent="0.2">
      <c r="A427" s="6" t="s">
        <v>14</v>
      </c>
      <c r="B427" s="44" t="s">
        <v>14</v>
      </c>
      <c r="C427" s="44">
        <v>33604</v>
      </c>
      <c r="D427" s="72" t="s">
        <v>419</v>
      </c>
      <c r="E427" s="72" t="s">
        <v>434</v>
      </c>
      <c r="F427" s="72" t="s">
        <v>433</v>
      </c>
      <c r="G427" s="7">
        <v>70000</v>
      </c>
      <c r="H427" s="6">
        <v>1</v>
      </c>
      <c r="I427" s="7">
        <f t="shared" si="27"/>
        <v>70000</v>
      </c>
      <c r="K427" s="33"/>
    </row>
    <row r="428" spans="1:12" ht="32" x14ac:dyDescent="0.2">
      <c r="A428" s="6" t="s">
        <v>14</v>
      </c>
      <c r="B428" s="44" t="s">
        <v>14</v>
      </c>
      <c r="C428" s="44">
        <v>33604</v>
      </c>
      <c r="D428" s="72" t="s">
        <v>419</v>
      </c>
      <c r="E428" s="72" t="s">
        <v>435</v>
      </c>
      <c r="F428" s="72" t="s">
        <v>199</v>
      </c>
      <c r="G428" s="7">
        <v>17.600000000000001</v>
      </c>
      <c r="H428" s="6">
        <v>20750</v>
      </c>
      <c r="I428" s="7">
        <f t="shared" si="27"/>
        <v>365200.00000000006</v>
      </c>
      <c r="K428" s="33"/>
    </row>
    <row r="429" spans="1:12" ht="32" x14ac:dyDescent="0.2">
      <c r="A429" s="6" t="s">
        <v>14</v>
      </c>
      <c r="B429" s="44" t="s">
        <v>14</v>
      </c>
      <c r="C429" s="44">
        <v>33604</v>
      </c>
      <c r="D429" s="72" t="s">
        <v>419</v>
      </c>
      <c r="E429" s="74" t="s">
        <v>638</v>
      </c>
      <c r="F429" s="72" t="s">
        <v>170</v>
      </c>
      <c r="G429" s="7">
        <v>29.06</v>
      </c>
      <c r="H429" s="6">
        <v>1500</v>
      </c>
      <c r="I429" s="7">
        <f t="shared" si="27"/>
        <v>43590</v>
      </c>
      <c r="K429" s="33"/>
      <c r="L429">
        <f>+J429/1500</f>
        <v>0</v>
      </c>
    </row>
    <row r="430" spans="1:12" ht="32" x14ac:dyDescent="0.2">
      <c r="A430" s="6"/>
      <c r="B430" s="39">
        <v>33604</v>
      </c>
      <c r="C430" s="39">
        <v>33604</v>
      </c>
      <c r="D430" s="73" t="s">
        <v>419</v>
      </c>
      <c r="E430" s="77" t="s">
        <v>14</v>
      </c>
      <c r="F430" s="80"/>
      <c r="G430" s="9"/>
      <c r="H430" s="9"/>
      <c r="I430" s="9">
        <f>SUM(I415:I429)</f>
        <v>4666805.74</v>
      </c>
      <c r="K430" s="33"/>
    </row>
    <row r="431" spans="1:12" ht="16" x14ac:dyDescent="0.2">
      <c r="A431" s="6" t="s">
        <v>14</v>
      </c>
      <c r="B431" s="45"/>
      <c r="C431" s="45">
        <v>33801</v>
      </c>
      <c r="D431" s="74" t="s">
        <v>436</v>
      </c>
      <c r="E431" s="74" t="s">
        <v>436</v>
      </c>
      <c r="F431" s="82" t="s">
        <v>170</v>
      </c>
      <c r="G431" s="30">
        <v>1942758</v>
      </c>
      <c r="H431" s="29">
        <v>1</v>
      </c>
      <c r="I431" s="30">
        <f>+G431*H431</f>
        <v>1942758</v>
      </c>
      <c r="K431" s="33"/>
    </row>
    <row r="432" spans="1:12" ht="16" x14ac:dyDescent="0.2">
      <c r="A432" s="6"/>
      <c r="B432" s="39">
        <v>33801</v>
      </c>
      <c r="C432" s="39">
        <v>33801</v>
      </c>
      <c r="D432" s="73" t="s">
        <v>436</v>
      </c>
      <c r="E432" s="77" t="s">
        <v>14</v>
      </c>
      <c r="F432" s="86"/>
      <c r="G432" s="9"/>
      <c r="H432" s="9"/>
      <c r="I432" s="9">
        <f>SUM(I431)</f>
        <v>1942758</v>
      </c>
      <c r="K432" s="33"/>
    </row>
    <row r="433" spans="1:11" ht="32" x14ac:dyDescent="0.2">
      <c r="A433" s="6" t="s">
        <v>14</v>
      </c>
      <c r="B433" s="44"/>
      <c r="C433" s="44">
        <v>33903</v>
      </c>
      <c r="D433" s="72" t="s">
        <v>437</v>
      </c>
      <c r="E433" s="74" t="s">
        <v>636</v>
      </c>
      <c r="F433" s="81" t="s">
        <v>170</v>
      </c>
      <c r="G433" s="12">
        <v>15600</v>
      </c>
      <c r="H433" s="6">
        <v>1</v>
      </c>
      <c r="I433" s="7">
        <f>+G433*H433</f>
        <v>15600</v>
      </c>
      <c r="K433" s="33"/>
    </row>
    <row r="434" spans="1:11" ht="32" x14ac:dyDescent="0.2">
      <c r="A434" s="6"/>
      <c r="B434" s="39">
        <v>33903</v>
      </c>
      <c r="C434" s="39">
        <v>33903</v>
      </c>
      <c r="D434" s="73" t="s">
        <v>437</v>
      </c>
      <c r="E434" s="77" t="s">
        <v>14</v>
      </c>
      <c r="F434" s="86"/>
      <c r="G434" s="9"/>
      <c r="H434" s="9"/>
      <c r="I434" s="9">
        <f>SUM(I433)</f>
        <v>15600</v>
      </c>
      <c r="K434" s="33"/>
    </row>
    <row r="435" spans="1:11" ht="16" x14ac:dyDescent="0.2">
      <c r="A435" s="6" t="s">
        <v>14</v>
      </c>
      <c r="B435" s="44"/>
      <c r="C435" s="44">
        <v>34501</v>
      </c>
      <c r="D435" s="72" t="s">
        <v>438</v>
      </c>
      <c r="E435" s="74" t="s">
        <v>635</v>
      </c>
      <c r="F435" s="81" t="s">
        <v>170</v>
      </c>
      <c r="G435" s="7">
        <v>630000</v>
      </c>
      <c r="H435" s="6">
        <v>1</v>
      </c>
      <c r="I435" s="7">
        <f>+G435*H435</f>
        <v>630000</v>
      </c>
      <c r="K435" s="33"/>
    </row>
    <row r="436" spans="1:11" ht="16" x14ac:dyDescent="0.2">
      <c r="A436" s="6"/>
      <c r="B436" s="39">
        <v>34501</v>
      </c>
      <c r="C436" s="39">
        <v>34501</v>
      </c>
      <c r="D436" s="73" t="s">
        <v>438</v>
      </c>
      <c r="E436" s="77" t="s">
        <v>14</v>
      </c>
      <c r="F436" s="86"/>
      <c r="G436" s="9"/>
      <c r="H436" s="9"/>
      <c r="I436" s="9">
        <f>SUM(I435)</f>
        <v>630000</v>
      </c>
      <c r="K436" s="33"/>
    </row>
    <row r="437" spans="1:11" ht="16" x14ac:dyDescent="0.2">
      <c r="A437" s="6" t="s">
        <v>14</v>
      </c>
      <c r="B437" s="44"/>
      <c r="C437" s="44">
        <v>34701</v>
      </c>
      <c r="D437" s="72" t="s">
        <v>439</v>
      </c>
      <c r="E437" s="74" t="s">
        <v>647</v>
      </c>
      <c r="F437" s="81" t="s">
        <v>170</v>
      </c>
      <c r="G437" s="7">
        <v>465524.62</v>
      </c>
      <c r="H437" s="6">
        <v>1</v>
      </c>
      <c r="I437" s="7">
        <f>+G437*H437</f>
        <v>465524.62</v>
      </c>
      <c r="K437" s="33"/>
    </row>
    <row r="438" spans="1:11" ht="16" x14ac:dyDescent="0.2">
      <c r="A438" s="6"/>
      <c r="B438" s="39">
        <v>34701</v>
      </c>
      <c r="C438" s="39">
        <v>34701</v>
      </c>
      <c r="D438" s="73" t="s">
        <v>439</v>
      </c>
      <c r="E438" s="77" t="s">
        <v>14</v>
      </c>
      <c r="F438" s="80"/>
      <c r="G438" s="9"/>
      <c r="H438" s="9"/>
      <c r="I438" s="9">
        <f>SUM(I437)</f>
        <v>465524.62</v>
      </c>
      <c r="K438" s="33"/>
    </row>
    <row r="439" spans="1:11" ht="32" x14ac:dyDescent="0.2">
      <c r="A439" s="6" t="s">
        <v>14</v>
      </c>
      <c r="B439" s="44" t="s">
        <v>14</v>
      </c>
      <c r="C439" s="44">
        <v>35101</v>
      </c>
      <c r="D439" s="72" t="s">
        <v>440</v>
      </c>
      <c r="E439" s="74" t="s">
        <v>633</v>
      </c>
      <c r="F439" s="72" t="s">
        <v>170</v>
      </c>
      <c r="G439" s="7">
        <v>28045.01</v>
      </c>
      <c r="H439" s="6">
        <v>1</v>
      </c>
      <c r="I439" s="7">
        <f t="shared" ref="I439:I440" si="28">+G439*H439</f>
        <v>28045.01</v>
      </c>
      <c r="K439" s="33"/>
    </row>
    <row r="440" spans="1:11" ht="32" x14ac:dyDescent="0.2">
      <c r="A440" s="6" t="s">
        <v>14</v>
      </c>
      <c r="B440" s="44"/>
      <c r="C440" s="44">
        <v>35101</v>
      </c>
      <c r="D440" s="72" t="s">
        <v>440</v>
      </c>
      <c r="E440" s="72" t="s">
        <v>440</v>
      </c>
      <c r="F440" s="81" t="s">
        <v>170</v>
      </c>
      <c r="G440" s="7">
        <v>500000</v>
      </c>
      <c r="H440" s="6">
        <v>1</v>
      </c>
      <c r="I440" s="7">
        <f t="shared" si="28"/>
        <v>500000</v>
      </c>
      <c r="K440" s="33"/>
    </row>
    <row r="441" spans="1:11" ht="32" x14ac:dyDescent="0.2">
      <c r="A441" s="6"/>
      <c r="B441" s="39">
        <v>35101</v>
      </c>
      <c r="C441" s="39">
        <v>35101</v>
      </c>
      <c r="D441" s="73" t="s">
        <v>440</v>
      </c>
      <c r="E441" s="77" t="s">
        <v>14</v>
      </c>
      <c r="F441" s="80"/>
      <c r="G441" s="9"/>
      <c r="H441" s="9"/>
      <c r="I441" s="9">
        <f>SUM(I439:I440)</f>
        <v>528045.01</v>
      </c>
      <c r="K441" s="33"/>
    </row>
    <row r="442" spans="1:11" ht="32" x14ac:dyDescent="0.2">
      <c r="A442" s="6" t="s">
        <v>14</v>
      </c>
      <c r="B442" s="44" t="s">
        <v>14</v>
      </c>
      <c r="C442" s="44">
        <v>35201</v>
      </c>
      <c r="D442" s="72" t="s">
        <v>441</v>
      </c>
      <c r="E442" s="72" t="s">
        <v>442</v>
      </c>
      <c r="F442" s="72" t="s">
        <v>170</v>
      </c>
      <c r="G442" s="7">
        <v>20900</v>
      </c>
      <c r="H442" s="6">
        <v>4</v>
      </c>
      <c r="I442" s="7">
        <f t="shared" ref="I442:I443" si="29">+G442*H442</f>
        <v>83600</v>
      </c>
      <c r="K442" s="33"/>
    </row>
    <row r="443" spans="1:11" ht="32" x14ac:dyDescent="0.2">
      <c r="A443" s="6" t="s">
        <v>14</v>
      </c>
      <c r="B443" s="44"/>
      <c r="C443" s="44">
        <v>35201</v>
      </c>
      <c r="D443" s="72" t="s">
        <v>441</v>
      </c>
      <c r="E443" s="74" t="s">
        <v>634</v>
      </c>
      <c r="F443" s="81" t="s">
        <v>170</v>
      </c>
      <c r="G443" s="7">
        <v>43200</v>
      </c>
      <c r="H443" s="6">
        <v>1</v>
      </c>
      <c r="I443" s="7">
        <f t="shared" si="29"/>
        <v>43200</v>
      </c>
      <c r="K443" s="33"/>
    </row>
    <row r="444" spans="1:11" ht="32" x14ac:dyDescent="0.2">
      <c r="A444" s="6"/>
      <c r="B444" s="39">
        <v>35201</v>
      </c>
      <c r="C444" s="39">
        <v>35201</v>
      </c>
      <c r="D444" s="73" t="s">
        <v>441</v>
      </c>
      <c r="E444" s="77" t="s">
        <v>14</v>
      </c>
      <c r="F444" s="80"/>
      <c r="G444" s="9"/>
      <c r="H444" s="9"/>
      <c r="I444" s="9">
        <f>SUM(I442:I443)</f>
        <v>126800</v>
      </c>
      <c r="K444" s="33"/>
    </row>
    <row r="445" spans="1:11" ht="32" x14ac:dyDescent="0.2">
      <c r="A445" s="6" t="s">
        <v>14</v>
      </c>
      <c r="B445" s="44" t="s">
        <v>14</v>
      </c>
      <c r="C445" s="44">
        <v>35301</v>
      </c>
      <c r="D445" s="72" t="s">
        <v>443</v>
      </c>
      <c r="E445" s="72" t="s">
        <v>444</v>
      </c>
      <c r="F445" s="72" t="s">
        <v>170</v>
      </c>
      <c r="G445" s="7">
        <v>1800</v>
      </c>
      <c r="H445" s="6">
        <v>3</v>
      </c>
      <c r="I445" s="7">
        <f t="shared" ref="I445:I449" si="30">+G445*H445</f>
        <v>5400</v>
      </c>
      <c r="K445" s="33"/>
    </row>
    <row r="446" spans="1:11" ht="32" x14ac:dyDescent="0.2">
      <c r="A446" s="6" t="s">
        <v>14</v>
      </c>
      <c r="B446" s="44"/>
      <c r="C446" s="44">
        <v>35301</v>
      </c>
      <c r="D446" s="72" t="s">
        <v>443</v>
      </c>
      <c r="E446" s="72" t="s">
        <v>445</v>
      </c>
      <c r="F446" s="72" t="s">
        <v>170</v>
      </c>
      <c r="G446" s="7">
        <v>1200</v>
      </c>
      <c r="H446" s="6">
        <v>3</v>
      </c>
      <c r="I446" s="7">
        <f t="shared" si="30"/>
        <v>3600</v>
      </c>
      <c r="K446" s="33"/>
    </row>
    <row r="447" spans="1:11" ht="32" x14ac:dyDescent="0.2">
      <c r="A447" s="6" t="s">
        <v>14</v>
      </c>
      <c r="B447" s="44" t="s">
        <v>14</v>
      </c>
      <c r="C447" s="44">
        <v>35301</v>
      </c>
      <c r="D447" s="72" t="s">
        <v>443</v>
      </c>
      <c r="E447" s="72" t="s">
        <v>446</v>
      </c>
      <c r="F447" s="72" t="s">
        <v>170</v>
      </c>
      <c r="G447" s="7">
        <v>650</v>
      </c>
      <c r="H447" s="6">
        <v>8</v>
      </c>
      <c r="I447" s="7">
        <f t="shared" si="30"/>
        <v>5200</v>
      </c>
      <c r="K447" s="33"/>
    </row>
    <row r="448" spans="1:11" ht="32" x14ac:dyDescent="0.2">
      <c r="A448" s="6" t="s">
        <v>14</v>
      </c>
      <c r="B448" s="44" t="s">
        <v>14</v>
      </c>
      <c r="C448" s="44">
        <v>35301</v>
      </c>
      <c r="D448" s="72" t="s">
        <v>443</v>
      </c>
      <c r="E448" s="72" t="s">
        <v>447</v>
      </c>
      <c r="F448" s="72" t="s">
        <v>170</v>
      </c>
      <c r="G448" s="7">
        <v>121470</v>
      </c>
      <c r="H448" s="6">
        <v>1</v>
      </c>
      <c r="I448" s="7">
        <f t="shared" si="30"/>
        <v>121470</v>
      </c>
      <c r="K448" s="33"/>
    </row>
    <row r="449" spans="1:11" ht="32" x14ac:dyDescent="0.2">
      <c r="A449" s="6" t="s">
        <v>14</v>
      </c>
      <c r="B449" s="44"/>
      <c r="C449" s="44">
        <v>35301</v>
      </c>
      <c r="D449" s="72" t="s">
        <v>443</v>
      </c>
      <c r="E449" s="72" t="s">
        <v>448</v>
      </c>
      <c r="F449" s="72" t="s">
        <v>170</v>
      </c>
      <c r="G449" s="7">
        <v>1650</v>
      </c>
      <c r="H449" s="6">
        <v>4</v>
      </c>
      <c r="I449" s="7">
        <f t="shared" si="30"/>
        <v>6600</v>
      </c>
      <c r="K449" s="33"/>
    </row>
    <row r="450" spans="1:11" ht="32" x14ac:dyDescent="0.2">
      <c r="A450" s="6"/>
      <c r="B450" s="39">
        <v>35301</v>
      </c>
      <c r="C450" s="39">
        <v>35301</v>
      </c>
      <c r="D450" s="73" t="s">
        <v>443</v>
      </c>
      <c r="E450" s="77" t="s">
        <v>14</v>
      </c>
      <c r="F450" s="80"/>
      <c r="G450" s="9"/>
      <c r="H450" s="9"/>
      <c r="I450" s="9">
        <f>SUM(I445:I449)</f>
        <v>142270</v>
      </c>
      <c r="K450" s="33"/>
    </row>
    <row r="451" spans="1:11" ht="32" x14ac:dyDescent="0.2">
      <c r="A451" s="6" t="s">
        <v>14</v>
      </c>
      <c r="B451" s="44"/>
      <c r="C451" s="44">
        <v>35501</v>
      </c>
      <c r="D451" s="72" t="s">
        <v>449</v>
      </c>
      <c r="E451" s="74" t="s">
        <v>449</v>
      </c>
      <c r="F451" s="81" t="s">
        <v>170</v>
      </c>
      <c r="G451" s="7">
        <v>740160</v>
      </c>
      <c r="H451" s="6">
        <v>1</v>
      </c>
      <c r="I451" s="7">
        <f>+G451*H451</f>
        <v>740160</v>
      </c>
      <c r="K451" s="33"/>
    </row>
    <row r="452" spans="1:11" ht="32" x14ac:dyDescent="0.2">
      <c r="A452" s="6"/>
      <c r="B452" s="39">
        <v>35501</v>
      </c>
      <c r="C452" s="39">
        <v>35501</v>
      </c>
      <c r="D452" s="73" t="s">
        <v>449</v>
      </c>
      <c r="E452" s="77" t="s">
        <v>14</v>
      </c>
      <c r="F452" s="86"/>
      <c r="G452" s="9"/>
      <c r="H452" s="9"/>
      <c r="I452" s="9">
        <f>SUM(I451)</f>
        <v>740160</v>
      </c>
      <c r="K452" s="33"/>
    </row>
    <row r="453" spans="1:11" ht="32" x14ac:dyDescent="0.2">
      <c r="A453" s="6" t="s">
        <v>14</v>
      </c>
      <c r="B453" s="44"/>
      <c r="C453" s="44">
        <v>35701</v>
      </c>
      <c r="D453" s="72" t="s">
        <v>450</v>
      </c>
      <c r="E453" s="74" t="s">
        <v>646</v>
      </c>
      <c r="F453" s="81" t="s">
        <v>170</v>
      </c>
      <c r="G453" s="7">
        <v>17280</v>
      </c>
      <c r="H453" s="6">
        <v>1</v>
      </c>
      <c r="I453" s="7">
        <f>+G453*H453</f>
        <v>17280</v>
      </c>
      <c r="K453" s="33"/>
    </row>
    <row r="454" spans="1:11" ht="32" x14ac:dyDescent="0.2">
      <c r="A454" s="6"/>
      <c r="B454" s="39">
        <v>35701</v>
      </c>
      <c r="C454" s="39">
        <v>35701</v>
      </c>
      <c r="D454" s="73" t="s">
        <v>450</v>
      </c>
      <c r="E454" s="77" t="s">
        <v>14</v>
      </c>
      <c r="F454" s="86"/>
      <c r="G454" s="9"/>
      <c r="H454" s="9"/>
      <c r="I454" s="9">
        <f>SUM(I453)</f>
        <v>17280</v>
      </c>
      <c r="K454" s="33"/>
    </row>
    <row r="455" spans="1:11" ht="16" x14ac:dyDescent="0.2">
      <c r="A455" s="6" t="s">
        <v>14</v>
      </c>
      <c r="B455" s="44"/>
      <c r="C455" s="44">
        <v>35801</v>
      </c>
      <c r="D455" s="72" t="s">
        <v>451</v>
      </c>
      <c r="E455" s="74" t="s">
        <v>645</v>
      </c>
      <c r="F455" s="81" t="s">
        <v>170</v>
      </c>
      <c r="G455" s="7">
        <v>735357.24</v>
      </c>
      <c r="H455" s="6">
        <v>1</v>
      </c>
      <c r="I455" s="7">
        <f>+G455*H455</f>
        <v>735357.24</v>
      </c>
      <c r="K455" s="33"/>
    </row>
    <row r="456" spans="1:11" ht="16" x14ac:dyDescent="0.2">
      <c r="A456" s="6"/>
      <c r="B456" s="39">
        <v>35801</v>
      </c>
      <c r="C456" s="39">
        <v>35801</v>
      </c>
      <c r="D456" s="73" t="s">
        <v>451</v>
      </c>
      <c r="E456" s="77" t="s">
        <v>14</v>
      </c>
      <c r="F456" s="86"/>
      <c r="G456" s="9"/>
      <c r="H456" s="9"/>
      <c r="I456" s="9">
        <f>SUM(I455)</f>
        <v>735357.24</v>
      </c>
      <c r="K456" s="33"/>
    </row>
    <row r="457" spans="1:11" ht="16" x14ac:dyDescent="0.2">
      <c r="A457" s="6" t="s">
        <v>14</v>
      </c>
      <c r="B457" s="44"/>
      <c r="C457" s="44">
        <v>35901</v>
      </c>
      <c r="D457" s="72" t="s">
        <v>452</v>
      </c>
      <c r="E457" s="74" t="s">
        <v>632</v>
      </c>
      <c r="F457" s="81" t="s">
        <v>170</v>
      </c>
      <c r="G457" s="7">
        <v>253440</v>
      </c>
      <c r="H457" s="6">
        <v>1</v>
      </c>
      <c r="I457" s="7">
        <f>+G457*H457</f>
        <v>253440</v>
      </c>
      <c r="K457" s="33"/>
    </row>
    <row r="458" spans="1:11" ht="16" x14ac:dyDescent="0.2">
      <c r="A458" s="6"/>
      <c r="B458" s="39">
        <v>35901</v>
      </c>
      <c r="C458" s="39">
        <v>35901</v>
      </c>
      <c r="D458" s="73" t="s">
        <v>452</v>
      </c>
      <c r="E458" s="77" t="s">
        <v>14</v>
      </c>
      <c r="F458" s="80"/>
      <c r="G458" s="9"/>
      <c r="H458" s="9"/>
      <c r="I458" s="9">
        <f>SUM(I457)</f>
        <v>253440</v>
      </c>
      <c r="K458" s="33"/>
    </row>
    <row r="459" spans="1:11" ht="32" x14ac:dyDescent="0.2">
      <c r="A459" s="6" t="s">
        <v>14</v>
      </c>
      <c r="B459" s="44" t="s">
        <v>14</v>
      </c>
      <c r="C459" s="44">
        <v>36101</v>
      </c>
      <c r="D459" s="72" t="s">
        <v>453</v>
      </c>
      <c r="E459" s="72" t="s">
        <v>454</v>
      </c>
      <c r="F459" s="72" t="s">
        <v>199</v>
      </c>
      <c r="G459" s="7">
        <v>6.82</v>
      </c>
      <c r="H459" s="6">
        <v>2350</v>
      </c>
      <c r="I459" s="7">
        <f t="shared" ref="I459:I467" si="31">+G459*H459</f>
        <v>16027</v>
      </c>
      <c r="K459" s="33"/>
    </row>
    <row r="460" spans="1:11" ht="32" x14ac:dyDescent="0.2">
      <c r="A460" s="6" t="s">
        <v>14</v>
      </c>
      <c r="B460" s="44" t="s">
        <v>14</v>
      </c>
      <c r="C460" s="44">
        <v>36101</v>
      </c>
      <c r="D460" s="72" t="s">
        <v>453</v>
      </c>
      <c r="E460" s="72" t="s">
        <v>455</v>
      </c>
      <c r="F460" s="72" t="s">
        <v>199</v>
      </c>
      <c r="G460" s="7">
        <v>29.7</v>
      </c>
      <c r="H460" s="6">
        <v>3700</v>
      </c>
      <c r="I460" s="7">
        <f t="shared" si="31"/>
        <v>109890</v>
      </c>
      <c r="K460" s="33"/>
    </row>
    <row r="461" spans="1:11" ht="32" x14ac:dyDescent="0.2">
      <c r="A461" s="6" t="s">
        <v>14</v>
      </c>
      <c r="B461" s="44" t="s">
        <v>14</v>
      </c>
      <c r="C461" s="44">
        <v>36101</v>
      </c>
      <c r="D461" s="72" t="s">
        <v>453</v>
      </c>
      <c r="E461" s="72" t="s">
        <v>456</v>
      </c>
      <c r="F461" s="72" t="s">
        <v>457</v>
      </c>
      <c r="G461" s="7">
        <v>4800</v>
      </c>
      <c r="H461" s="6">
        <v>8</v>
      </c>
      <c r="I461" s="7">
        <f t="shared" si="31"/>
        <v>38400</v>
      </c>
      <c r="K461" s="33"/>
    </row>
    <row r="462" spans="1:11" ht="32" x14ac:dyDescent="0.2">
      <c r="A462" s="6" t="s">
        <v>14</v>
      </c>
      <c r="B462" s="44" t="s">
        <v>14</v>
      </c>
      <c r="C462" s="44">
        <v>36101</v>
      </c>
      <c r="D462" s="72" t="s">
        <v>453</v>
      </c>
      <c r="E462" s="72" t="s">
        <v>458</v>
      </c>
      <c r="F462" s="72" t="s">
        <v>170</v>
      </c>
      <c r="G462" s="7">
        <v>20135.53</v>
      </c>
      <c r="H462" s="6">
        <v>5</v>
      </c>
      <c r="I462" s="7">
        <f t="shared" si="31"/>
        <v>100677.65</v>
      </c>
      <c r="K462" s="33"/>
    </row>
    <row r="463" spans="1:11" ht="32" x14ac:dyDescent="0.2">
      <c r="A463" s="6" t="s">
        <v>14</v>
      </c>
      <c r="B463" s="44" t="s">
        <v>14</v>
      </c>
      <c r="C463" s="44">
        <v>36101</v>
      </c>
      <c r="D463" s="72" t="s">
        <v>453</v>
      </c>
      <c r="E463" s="72" t="s">
        <v>459</v>
      </c>
      <c r="F463" s="72" t="s">
        <v>199</v>
      </c>
      <c r="G463" s="7">
        <v>53.35</v>
      </c>
      <c r="H463" s="6">
        <v>2474</v>
      </c>
      <c r="I463" s="7">
        <f t="shared" si="31"/>
        <v>131987.9</v>
      </c>
      <c r="K463" s="33"/>
    </row>
    <row r="464" spans="1:11" ht="32" x14ac:dyDescent="0.2">
      <c r="A464" s="6" t="s">
        <v>14</v>
      </c>
      <c r="B464" s="44" t="s">
        <v>14</v>
      </c>
      <c r="C464" s="44">
        <v>36101</v>
      </c>
      <c r="D464" s="72" t="s">
        <v>453</v>
      </c>
      <c r="E464" s="74" t="s">
        <v>631</v>
      </c>
      <c r="F464" s="72" t="s">
        <v>170</v>
      </c>
      <c r="G464" s="7">
        <v>50000</v>
      </c>
      <c r="H464" s="6">
        <v>2</v>
      </c>
      <c r="I464" s="7">
        <f t="shared" si="31"/>
        <v>100000</v>
      </c>
      <c r="K464" s="33"/>
    </row>
    <row r="465" spans="1:11" ht="32" x14ac:dyDescent="0.2">
      <c r="A465" s="6" t="s">
        <v>14</v>
      </c>
      <c r="B465" s="44" t="s">
        <v>14</v>
      </c>
      <c r="C465" s="44">
        <v>36101</v>
      </c>
      <c r="D465" s="72" t="s">
        <v>453</v>
      </c>
      <c r="E465" s="72" t="s">
        <v>460</v>
      </c>
      <c r="F465" s="72" t="s">
        <v>199</v>
      </c>
      <c r="G465" s="7">
        <v>30.8</v>
      </c>
      <c r="H465" s="6">
        <v>3200</v>
      </c>
      <c r="I465" s="7">
        <f t="shared" si="31"/>
        <v>98560</v>
      </c>
      <c r="K465" s="33"/>
    </row>
    <row r="466" spans="1:11" ht="32" x14ac:dyDescent="0.2">
      <c r="A466" s="6" t="s">
        <v>14</v>
      </c>
      <c r="B466" s="44"/>
      <c r="C466" s="44">
        <v>36101</v>
      </c>
      <c r="D466" s="72" t="s">
        <v>453</v>
      </c>
      <c r="E466" s="72" t="s">
        <v>629</v>
      </c>
      <c r="F466" s="72" t="s">
        <v>16</v>
      </c>
      <c r="G466" s="7">
        <v>1000</v>
      </c>
      <c r="H466" s="6">
        <v>31</v>
      </c>
      <c r="I466" s="7">
        <f t="shared" si="31"/>
        <v>31000</v>
      </c>
      <c r="K466" s="33"/>
    </row>
    <row r="467" spans="1:11" ht="32" x14ac:dyDescent="0.2">
      <c r="A467" s="6" t="s">
        <v>14</v>
      </c>
      <c r="B467" s="44" t="s">
        <v>14</v>
      </c>
      <c r="C467" s="44">
        <v>36101</v>
      </c>
      <c r="D467" s="72" t="s">
        <v>453</v>
      </c>
      <c r="E467" s="72" t="s">
        <v>461</v>
      </c>
      <c r="F467" s="72" t="s">
        <v>199</v>
      </c>
      <c r="G467" s="7">
        <v>6.6</v>
      </c>
      <c r="H467" s="6">
        <v>9250</v>
      </c>
      <c r="I467" s="7">
        <f t="shared" si="31"/>
        <v>61050</v>
      </c>
      <c r="K467" s="33"/>
    </row>
    <row r="468" spans="1:11" ht="32" x14ac:dyDescent="0.2">
      <c r="A468" s="6"/>
      <c r="B468" s="39">
        <v>36101</v>
      </c>
      <c r="C468" s="39">
        <v>36101</v>
      </c>
      <c r="D468" s="73" t="s">
        <v>453</v>
      </c>
      <c r="E468" s="77" t="s">
        <v>14</v>
      </c>
      <c r="F468" s="80"/>
      <c r="G468" s="9"/>
      <c r="H468" s="9"/>
      <c r="I468" s="9">
        <f>SUM(I459:I467)</f>
        <v>687592.55</v>
      </c>
      <c r="K468" s="33"/>
    </row>
    <row r="469" spans="1:11" ht="32" x14ac:dyDescent="0.2">
      <c r="A469" s="6" t="s">
        <v>14</v>
      </c>
      <c r="B469" s="44"/>
      <c r="C469" s="44">
        <v>36301</v>
      </c>
      <c r="D469" s="72" t="s">
        <v>462</v>
      </c>
      <c r="E469" s="72" t="s">
        <v>463</v>
      </c>
      <c r="F469" s="72" t="s">
        <v>464</v>
      </c>
      <c r="G469" s="7">
        <v>4500</v>
      </c>
      <c r="H469" s="6">
        <v>103</v>
      </c>
      <c r="I469" s="7">
        <f t="shared" ref="I469:I470" si="32">+G469*H469</f>
        <v>463500</v>
      </c>
      <c r="K469" s="33"/>
    </row>
    <row r="470" spans="1:11" ht="32" x14ac:dyDescent="0.2">
      <c r="A470" s="6" t="s">
        <v>14</v>
      </c>
      <c r="B470" s="44" t="s">
        <v>14</v>
      </c>
      <c r="C470" s="44">
        <v>36301</v>
      </c>
      <c r="D470" s="72" t="s">
        <v>462</v>
      </c>
      <c r="E470" s="72" t="s">
        <v>465</v>
      </c>
      <c r="F470" s="72" t="s">
        <v>464</v>
      </c>
      <c r="G470" s="7">
        <v>7000</v>
      </c>
      <c r="H470" s="6">
        <v>72</v>
      </c>
      <c r="I470" s="7">
        <f t="shared" si="32"/>
        <v>504000</v>
      </c>
      <c r="K470" s="33"/>
    </row>
    <row r="471" spans="1:11" ht="32" x14ac:dyDescent="0.2">
      <c r="A471" s="6"/>
      <c r="B471" s="39">
        <v>36301</v>
      </c>
      <c r="C471" s="39">
        <v>36301</v>
      </c>
      <c r="D471" s="73" t="s">
        <v>462</v>
      </c>
      <c r="E471" s="77" t="s">
        <v>14</v>
      </c>
      <c r="F471" s="80"/>
      <c r="G471" s="9"/>
      <c r="H471" s="9"/>
      <c r="I471" s="9">
        <f>SUM(I469:I470)</f>
        <v>967500</v>
      </c>
      <c r="K471" s="33"/>
    </row>
    <row r="472" spans="1:11" ht="32" x14ac:dyDescent="0.2">
      <c r="A472" s="6" t="s">
        <v>14</v>
      </c>
      <c r="B472" s="44"/>
      <c r="C472" s="44">
        <v>36501</v>
      </c>
      <c r="D472" s="72" t="s">
        <v>466</v>
      </c>
      <c r="E472" s="72" t="s">
        <v>467</v>
      </c>
      <c r="F472" s="72" t="s">
        <v>464</v>
      </c>
      <c r="G472" s="7">
        <v>14000</v>
      </c>
      <c r="H472" s="6">
        <v>3</v>
      </c>
      <c r="I472" s="7">
        <f t="shared" ref="I472:I474" si="33">+G472*H472</f>
        <v>42000</v>
      </c>
      <c r="K472" s="33"/>
    </row>
    <row r="473" spans="1:11" ht="32" x14ac:dyDescent="0.2">
      <c r="A473" s="6" t="s">
        <v>14</v>
      </c>
      <c r="B473" s="44" t="s">
        <v>14</v>
      </c>
      <c r="C473" s="44">
        <v>36501</v>
      </c>
      <c r="D473" s="72" t="s">
        <v>466</v>
      </c>
      <c r="E473" s="72" t="s">
        <v>468</v>
      </c>
      <c r="F473" s="72" t="s">
        <v>464</v>
      </c>
      <c r="G473" s="7">
        <v>18000</v>
      </c>
      <c r="H473" s="6">
        <v>5</v>
      </c>
      <c r="I473" s="7">
        <f t="shared" si="33"/>
        <v>90000</v>
      </c>
      <c r="K473" s="33"/>
    </row>
    <row r="474" spans="1:11" ht="32" x14ac:dyDescent="0.2">
      <c r="A474" s="6" t="s">
        <v>14</v>
      </c>
      <c r="B474" s="44" t="s">
        <v>14</v>
      </c>
      <c r="C474" s="44">
        <v>36501</v>
      </c>
      <c r="D474" s="72" t="s">
        <v>466</v>
      </c>
      <c r="E474" s="72" t="s">
        <v>469</v>
      </c>
      <c r="F474" s="72" t="s">
        <v>464</v>
      </c>
      <c r="G474" s="7">
        <v>25000</v>
      </c>
      <c r="H474" s="6">
        <v>9</v>
      </c>
      <c r="I474" s="7">
        <f t="shared" si="33"/>
        <v>225000</v>
      </c>
      <c r="K474" s="33"/>
    </row>
    <row r="475" spans="1:11" ht="16" x14ac:dyDescent="0.2">
      <c r="A475" s="6"/>
      <c r="B475" s="39">
        <v>36501</v>
      </c>
      <c r="C475" s="39">
        <v>36501</v>
      </c>
      <c r="D475" s="73" t="s">
        <v>466</v>
      </c>
      <c r="E475" s="77" t="s">
        <v>14</v>
      </c>
      <c r="F475" s="80"/>
      <c r="G475" s="9"/>
      <c r="H475" s="9"/>
      <c r="I475" s="9">
        <f>SUM(I472:I474)</f>
        <v>357000</v>
      </c>
      <c r="K475" s="33"/>
    </row>
    <row r="476" spans="1:11" ht="32" x14ac:dyDescent="0.2">
      <c r="A476" s="6" t="s">
        <v>14</v>
      </c>
      <c r="B476" s="44"/>
      <c r="C476" s="44">
        <v>36601</v>
      </c>
      <c r="D476" s="72" t="s">
        <v>470</v>
      </c>
      <c r="E476" s="72" t="s">
        <v>471</v>
      </c>
      <c r="F476" s="72" t="s">
        <v>170</v>
      </c>
      <c r="G476" s="7">
        <v>17000</v>
      </c>
      <c r="H476" s="6">
        <v>3</v>
      </c>
      <c r="I476" s="7">
        <f t="shared" ref="I476:I478" si="34">+G476*H476</f>
        <v>51000</v>
      </c>
      <c r="K476" s="33"/>
    </row>
    <row r="477" spans="1:11" ht="32" x14ac:dyDescent="0.2">
      <c r="A477" s="6" t="s">
        <v>14</v>
      </c>
      <c r="B477" s="44" t="s">
        <v>14</v>
      </c>
      <c r="C477" s="44">
        <v>36601</v>
      </c>
      <c r="D477" s="72" t="s">
        <v>470</v>
      </c>
      <c r="E477" s="72" t="s">
        <v>472</v>
      </c>
      <c r="F477" s="72" t="s">
        <v>464</v>
      </c>
      <c r="G477" s="7">
        <v>1000</v>
      </c>
      <c r="H477" s="6">
        <v>140</v>
      </c>
      <c r="I477" s="7">
        <f t="shared" si="34"/>
        <v>140000</v>
      </c>
      <c r="K477" s="33"/>
    </row>
    <row r="478" spans="1:11" ht="32" x14ac:dyDescent="0.2">
      <c r="A478" s="6" t="s">
        <v>14</v>
      </c>
      <c r="B478" s="44" t="s">
        <v>14</v>
      </c>
      <c r="C478" s="44">
        <v>36601</v>
      </c>
      <c r="D478" s="72" t="s">
        <v>470</v>
      </c>
      <c r="E478" s="72" t="s">
        <v>473</v>
      </c>
      <c r="F478" s="72" t="s">
        <v>170</v>
      </c>
      <c r="G478" s="7">
        <v>10000</v>
      </c>
      <c r="H478" s="6">
        <v>2</v>
      </c>
      <c r="I478" s="7">
        <f t="shared" si="34"/>
        <v>20000</v>
      </c>
      <c r="K478" s="33"/>
    </row>
    <row r="479" spans="1:11" ht="32" x14ac:dyDescent="0.2">
      <c r="A479" s="6"/>
      <c r="B479" s="39">
        <v>36601</v>
      </c>
      <c r="C479" s="39">
        <v>36601</v>
      </c>
      <c r="D479" s="73" t="s">
        <v>470</v>
      </c>
      <c r="E479" s="77" t="s">
        <v>14</v>
      </c>
      <c r="F479" s="80"/>
      <c r="G479" s="9"/>
      <c r="H479" s="9"/>
      <c r="I479" s="9">
        <f>SUM(I476:I478)</f>
        <v>211000</v>
      </c>
      <c r="K479" s="33"/>
    </row>
    <row r="480" spans="1:11" ht="16" x14ac:dyDescent="0.2">
      <c r="A480" s="6" t="s">
        <v>14</v>
      </c>
      <c r="B480" s="44"/>
      <c r="C480" s="44">
        <v>37101</v>
      </c>
      <c r="D480" s="72" t="s">
        <v>474</v>
      </c>
      <c r="E480" s="72" t="s">
        <v>475</v>
      </c>
      <c r="F480" s="72" t="s">
        <v>476</v>
      </c>
      <c r="G480" s="7">
        <v>9698.3333000000002</v>
      </c>
      <c r="H480" s="6">
        <v>12</v>
      </c>
      <c r="I480" s="7">
        <f t="shared" ref="I480:I481" si="35">+G480*H480</f>
        <v>116379.99960000001</v>
      </c>
      <c r="K480" s="33"/>
    </row>
    <row r="481" spans="1:11" ht="16" x14ac:dyDescent="0.2">
      <c r="A481" s="6" t="s">
        <v>14</v>
      </c>
      <c r="B481" s="44" t="s">
        <v>14</v>
      </c>
      <c r="C481" s="44">
        <v>37101</v>
      </c>
      <c r="D481" s="72" t="s">
        <v>474</v>
      </c>
      <c r="E481" s="72" t="s">
        <v>477</v>
      </c>
      <c r="F481" s="72" t="s">
        <v>478</v>
      </c>
      <c r="G481" s="7">
        <v>5756.6666999999998</v>
      </c>
      <c r="H481" s="6">
        <v>4</v>
      </c>
      <c r="I481" s="7">
        <f t="shared" si="35"/>
        <v>23026.666799999999</v>
      </c>
      <c r="K481" s="33"/>
    </row>
    <row r="482" spans="1:11" ht="16" x14ac:dyDescent="0.2">
      <c r="A482" s="6"/>
      <c r="B482" s="39">
        <v>37101</v>
      </c>
      <c r="C482" s="39">
        <v>37101</v>
      </c>
      <c r="D482" s="73" t="s">
        <v>474</v>
      </c>
      <c r="E482" s="77" t="s">
        <v>14</v>
      </c>
      <c r="F482" s="80"/>
      <c r="G482" s="9"/>
      <c r="H482" s="9"/>
      <c r="I482" s="9">
        <f>SUM(I480:I481)</f>
        <v>139406.66640000002</v>
      </c>
      <c r="K482" s="33"/>
    </row>
    <row r="483" spans="1:11" ht="32" x14ac:dyDescent="0.2">
      <c r="A483" s="6" t="s">
        <v>14</v>
      </c>
      <c r="B483" s="44"/>
      <c r="C483" s="44">
        <v>37204</v>
      </c>
      <c r="D483" s="72" t="s">
        <v>479</v>
      </c>
      <c r="E483" s="72" t="s">
        <v>480</v>
      </c>
      <c r="F483" s="72" t="s">
        <v>170</v>
      </c>
      <c r="G483" s="7">
        <v>654.5</v>
      </c>
      <c r="H483" s="6">
        <v>128</v>
      </c>
      <c r="I483" s="7">
        <f>+G483*H483</f>
        <v>83776</v>
      </c>
      <c r="K483" s="33"/>
    </row>
    <row r="484" spans="1:11" ht="32" x14ac:dyDescent="0.2">
      <c r="A484" s="6"/>
      <c r="B484" s="39">
        <v>37204</v>
      </c>
      <c r="C484" s="39">
        <v>37204</v>
      </c>
      <c r="D484" s="73" t="s">
        <v>479</v>
      </c>
      <c r="E484" s="77" t="s">
        <v>14</v>
      </c>
      <c r="F484" s="80"/>
      <c r="G484" s="9"/>
      <c r="H484" s="9"/>
      <c r="I484" s="9">
        <f>SUM(I483)</f>
        <v>83776</v>
      </c>
      <c r="K484" s="33"/>
    </row>
    <row r="485" spans="1:11" ht="32" x14ac:dyDescent="0.2">
      <c r="A485" s="6" t="s">
        <v>14</v>
      </c>
      <c r="B485" s="44"/>
      <c r="C485" s="44">
        <v>37501</v>
      </c>
      <c r="D485" s="72" t="s">
        <v>481</v>
      </c>
      <c r="E485" s="72" t="s">
        <v>482</v>
      </c>
      <c r="F485" s="72" t="s">
        <v>170</v>
      </c>
      <c r="G485" s="7">
        <v>962.5</v>
      </c>
      <c r="H485" s="6">
        <v>427</v>
      </c>
      <c r="I485" s="7">
        <f t="shared" ref="I485:I498" si="36">+G485*H485</f>
        <v>410987.5</v>
      </c>
      <c r="K485" s="33"/>
    </row>
    <row r="486" spans="1:11" ht="32" x14ac:dyDescent="0.2">
      <c r="A486" s="6" t="s">
        <v>14</v>
      </c>
      <c r="B486" s="44" t="s">
        <v>14</v>
      </c>
      <c r="C486" s="44">
        <v>37501</v>
      </c>
      <c r="D486" s="72" t="s">
        <v>481</v>
      </c>
      <c r="E486" s="72" t="s">
        <v>483</v>
      </c>
      <c r="F486" s="72" t="s">
        <v>170</v>
      </c>
      <c r="G486" s="7">
        <v>715</v>
      </c>
      <c r="H486" s="6">
        <v>80</v>
      </c>
      <c r="I486" s="7">
        <f t="shared" si="36"/>
        <v>57200</v>
      </c>
      <c r="K486" s="33"/>
    </row>
    <row r="487" spans="1:11" ht="32" x14ac:dyDescent="0.2">
      <c r="A487" s="6" t="s">
        <v>14</v>
      </c>
      <c r="B487" s="44" t="s">
        <v>14</v>
      </c>
      <c r="C487" s="44">
        <v>37501</v>
      </c>
      <c r="D487" s="72" t="s">
        <v>481</v>
      </c>
      <c r="E487" s="72" t="s">
        <v>484</v>
      </c>
      <c r="F487" s="72" t="s">
        <v>170</v>
      </c>
      <c r="G487" s="7">
        <v>1705</v>
      </c>
      <c r="H487" s="6">
        <v>94</v>
      </c>
      <c r="I487" s="7">
        <f t="shared" si="36"/>
        <v>160270</v>
      </c>
      <c r="K487" s="33"/>
    </row>
    <row r="488" spans="1:11" ht="32" x14ac:dyDescent="0.2">
      <c r="A488" s="6" t="s">
        <v>14</v>
      </c>
      <c r="B488" s="44" t="s">
        <v>14</v>
      </c>
      <c r="C488" s="44">
        <v>37501</v>
      </c>
      <c r="D488" s="72" t="s">
        <v>481</v>
      </c>
      <c r="E488" s="72" t="s">
        <v>485</v>
      </c>
      <c r="F488" s="72" t="s">
        <v>170</v>
      </c>
      <c r="G488" s="7">
        <v>1595</v>
      </c>
      <c r="H488" s="6">
        <v>62</v>
      </c>
      <c r="I488" s="7">
        <f t="shared" si="36"/>
        <v>98890</v>
      </c>
      <c r="K488" s="33"/>
    </row>
    <row r="489" spans="1:11" ht="48" x14ac:dyDescent="0.2">
      <c r="A489" s="6" t="s">
        <v>14</v>
      </c>
      <c r="B489" s="44" t="s">
        <v>14</v>
      </c>
      <c r="C489" s="44">
        <v>37501</v>
      </c>
      <c r="D489" s="72" t="s">
        <v>481</v>
      </c>
      <c r="E489" s="72" t="s">
        <v>486</v>
      </c>
      <c r="F489" s="72" t="s">
        <v>487</v>
      </c>
      <c r="G489" s="7">
        <v>638</v>
      </c>
      <c r="H489" s="6">
        <v>68</v>
      </c>
      <c r="I489" s="7">
        <f t="shared" si="36"/>
        <v>43384</v>
      </c>
      <c r="K489" s="33"/>
    </row>
    <row r="490" spans="1:11" ht="32" x14ac:dyDescent="0.2">
      <c r="A490" s="6" t="s">
        <v>14</v>
      </c>
      <c r="B490" s="44" t="s">
        <v>14</v>
      </c>
      <c r="C490" s="44">
        <v>37501</v>
      </c>
      <c r="D490" s="72" t="s">
        <v>481</v>
      </c>
      <c r="E490" s="72" t="s">
        <v>488</v>
      </c>
      <c r="F490" s="72" t="s">
        <v>487</v>
      </c>
      <c r="G490" s="7">
        <v>1705</v>
      </c>
      <c r="H490" s="6">
        <v>613</v>
      </c>
      <c r="I490" s="7">
        <f t="shared" si="36"/>
        <v>1045165</v>
      </c>
      <c r="K490" s="33"/>
    </row>
    <row r="491" spans="1:11" ht="16" x14ac:dyDescent="0.2">
      <c r="A491" s="6" t="s">
        <v>14</v>
      </c>
      <c r="B491" s="44" t="s">
        <v>14</v>
      </c>
      <c r="C491" s="44">
        <v>37501</v>
      </c>
      <c r="D491" s="72" t="s">
        <v>481</v>
      </c>
      <c r="E491" s="72" t="s">
        <v>489</v>
      </c>
      <c r="F491" s="72" t="s">
        <v>487</v>
      </c>
      <c r="G491" s="7">
        <v>6050</v>
      </c>
      <c r="H491" s="6">
        <v>110</v>
      </c>
      <c r="I491" s="7">
        <f t="shared" si="36"/>
        <v>665500</v>
      </c>
      <c r="K491" s="33"/>
    </row>
    <row r="492" spans="1:11" ht="16" x14ac:dyDescent="0.2">
      <c r="A492" s="6" t="s">
        <v>14</v>
      </c>
      <c r="B492" s="44" t="s">
        <v>14</v>
      </c>
      <c r="C492" s="44">
        <v>37501</v>
      </c>
      <c r="D492" s="72" t="s">
        <v>481</v>
      </c>
      <c r="E492" s="72" t="s">
        <v>490</v>
      </c>
      <c r="F492" s="72" t="s">
        <v>280</v>
      </c>
      <c r="G492" s="7">
        <v>6000</v>
      </c>
      <c r="H492" s="6">
        <v>14</v>
      </c>
      <c r="I492" s="7">
        <f t="shared" si="36"/>
        <v>84000</v>
      </c>
      <c r="K492" s="33"/>
    </row>
    <row r="493" spans="1:11" ht="32" x14ac:dyDescent="0.2">
      <c r="A493" s="6" t="s">
        <v>14</v>
      </c>
      <c r="B493" s="44" t="s">
        <v>14</v>
      </c>
      <c r="C493" s="44">
        <v>37501</v>
      </c>
      <c r="D493" s="72" t="s">
        <v>481</v>
      </c>
      <c r="E493" s="72" t="s">
        <v>491</v>
      </c>
      <c r="F493" s="72" t="s">
        <v>487</v>
      </c>
      <c r="G493" s="7">
        <v>2365</v>
      </c>
      <c r="H493" s="6">
        <v>183</v>
      </c>
      <c r="I493" s="7">
        <f t="shared" si="36"/>
        <v>432795</v>
      </c>
      <c r="K493" s="33"/>
    </row>
    <row r="494" spans="1:11" ht="16" x14ac:dyDescent="0.2">
      <c r="A494" s="6" t="s">
        <v>14</v>
      </c>
      <c r="B494" s="44" t="s">
        <v>14</v>
      </c>
      <c r="C494" s="44">
        <v>37501</v>
      </c>
      <c r="D494" s="72" t="s">
        <v>481</v>
      </c>
      <c r="E494" s="72" t="s">
        <v>492</v>
      </c>
      <c r="F494" s="72" t="s">
        <v>487</v>
      </c>
      <c r="G494" s="7">
        <v>2915</v>
      </c>
      <c r="H494" s="6">
        <v>733</v>
      </c>
      <c r="I494" s="7">
        <f t="shared" si="36"/>
        <v>2136695</v>
      </c>
      <c r="K494" s="33"/>
    </row>
    <row r="495" spans="1:11" ht="32" x14ac:dyDescent="0.2">
      <c r="A495" s="6" t="s">
        <v>14</v>
      </c>
      <c r="B495" s="44" t="s">
        <v>14</v>
      </c>
      <c r="C495" s="44">
        <v>37501</v>
      </c>
      <c r="D495" s="72" t="s">
        <v>481</v>
      </c>
      <c r="E495" s="72" t="s">
        <v>493</v>
      </c>
      <c r="F495" s="72" t="s">
        <v>487</v>
      </c>
      <c r="G495" s="7">
        <v>1012</v>
      </c>
      <c r="H495" s="6">
        <v>610</v>
      </c>
      <c r="I495" s="7">
        <f t="shared" si="36"/>
        <v>617320</v>
      </c>
      <c r="K495" s="33"/>
    </row>
    <row r="496" spans="1:11" ht="16" x14ac:dyDescent="0.2">
      <c r="A496" s="6" t="s">
        <v>14</v>
      </c>
      <c r="B496" s="44" t="s">
        <v>14</v>
      </c>
      <c r="C496" s="44">
        <v>37501</v>
      </c>
      <c r="D496" s="72" t="s">
        <v>481</v>
      </c>
      <c r="E496" s="72" t="s">
        <v>494</v>
      </c>
      <c r="F496" s="72" t="s">
        <v>487</v>
      </c>
      <c r="G496" s="7">
        <v>2915</v>
      </c>
      <c r="H496" s="6">
        <v>29</v>
      </c>
      <c r="I496" s="7">
        <f t="shared" si="36"/>
        <v>84535</v>
      </c>
      <c r="K496" s="33"/>
    </row>
    <row r="497" spans="1:11" ht="16" x14ac:dyDescent="0.2">
      <c r="A497" s="6" t="s">
        <v>14</v>
      </c>
      <c r="B497" s="44" t="s">
        <v>14</v>
      </c>
      <c r="C497" s="44">
        <v>37501</v>
      </c>
      <c r="D497" s="72" t="s">
        <v>481</v>
      </c>
      <c r="E497" s="72" t="s">
        <v>495</v>
      </c>
      <c r="F497" s="72" t="s">
        <v>487</v>
      </c>
      <c r="G497" s="7">
        <v>3465</v>
      </c>
      <c r="H497" s="6">
        <v>46</v>
      </c>
      <c r="I497" s="7">
        <f t="shared" si="36"/>
        <v>159390</v>
      </c>
      <c r="K497" s="33"/>
    </row>
    <row r="498" spans="1:11" ht="32" x14ac:dyDescent="0.2">
      <c r="A498" s="6" t="s">
        <v>14</v>
      </c>
      <c r="B498" s="44" t="s">
        <v>14</v>
      </c>
      <c r="C498" s="44">
        <v>37501</v>
      </c>
      <c r="D498" s="72" t="s">
        <v>481</v>
      </c>
      <c r="E498" s="72" t="s">
        <v>640</v>
      </c>
      <c r="F498" s="81" t="s">
        <v>487</v>
      </c>
      <c r="G498" s="7">
        <v>216666.2</v>
      </c>
      <c r="H498" s="6">
        <v>1</v>
      </c>
      <c r="I498" s="7">
        <f t="shared" si="36"/>
        <v>216666.2</v>
      </c>
      <c r="K498" s="33"/>
    </row>
    <row r="499" spans="1:11" ht="16" x14ac:dyDescent="0.2">
      <c r="A499" s="6"/>
      <c r="B499" s="39">
        <v>37501</v>
      </c>
      <c r="C499" s="39">
        <v>37501</v>
      </c>
      <c r="D499" s="73" t="s">
        <v>481</v>
      </c>
      <c r="E499" s="77" t="s">
        <v>14</v>
      </c>
      <c r="F499" s="80"/>
      <c r="G499" s="9"/>
      <c r="H499" s="9"/>
      <c r="I499" s="9">
        <f>SUM(I485:I498)</f>
        <v>6212797.7000000002</v>
      </c>
      <c r="K499" s="33"/>
    </row>
    <row r="500" spans="1:11" ht="16" x14ac:dyDescent="0.2">
      <c r="A500" s="6" t="s">
        <v>14</v>
      </c>
      <c r="B500" s="44" t="s">
        <v>14</v>
      </c>
      <c r="C500" s="44">
        <v>38301</v>
      </c>
      <c r="D500" s="72" t="s">
        <v>496</v>
      </c>
      <c r="E500" s="72" t="s">
        <v>497</v>
      </c>
      <c r="F500" s="72" t="s">
        <v>498</v>
      </c>
      <c r="G500" s="7">
        <v>98600</v>
      </c>
      <c r="H500" s="6">
        <v>2</v>
      </c>
      <c r="I500" s="7">
        <f t="shared" ref="I500:I502" si="37">+G500*H500</f>
        <v>197200</v>
      </c>
      <c r="K500" s="33"/>
    </row>
    <row r="501" spans="1:11" ht="16" x14ac:dyDescent="0.2">
      <c r="A501" s="6" t="s">
        <v>14</v>
      </c>
      <c r="B501" s="44" t="s">
        <v>14</v>
      </c>
      <c r="C501" s="44">
        <v>38301</v>
      </c>
      <c r="D501" s="72" t="s">
        <v>496</v>
      </c>
      <c r="E501" s="72" t="s">
        <v>499</v>
      </c>
      <c r="F501" s="72" t="s">
        <v>170</v>
      </c>
      <c r="G501" s="7">
        <v>200000</v>
      </c>
      <c r="H501" s="6">
        <v>1</v>
      </c>
      <c r="I501" s="7">
        <f t="shared" si="37"/>
        <v>200000</v>
      </c>
      <c r="K501" s="33"/>
    </row>
    <row r="502" spans="1:11" ht="16" x14ac:dyDescent="0.2">
      <c r="A502" s="6" t="s">
        <v>14</v>
      </c>
      <c r="B502" s="44"/>
      <c r="C502" s="44">
        <v>38301</v>
      </c>
      <c r="D502" s="72" t="s">
        <v>496</v>
      </c>
      <c r="E502" s="72" t="s">
        <v>500</v>
      </c>
      <c r="F502" s="72" t="s">
        <v>498</v>
      </c>
      <c r="G502" s="7">
        <f>352000+23100</f>
        <v>375100</v>
      </c>
      <c r="H502" s="6">
        <v>1</v>
      </c>
      <c r="I502" s="7">
        <f t="shared" si="37"/>
        <v>375100</v>
      </c>
      <c r="K502" s="33"/>
    </row>
    <row r="503" spans="1:11" ht="16" x14ac:dyDescent="0.2">
      <c r="A503" s="6"/>
      <c r="B503" s="39">
        <v>38301</v>
      </c>
      <c r="C503" s="39">
        <v>38301</v>
      </c>
      <c r="D503" s="73" t="s">
        <v>496</v>
      </c>
      <c r="E503" s="77" t="s">
        <v>14</v>
      </c>
      <c r="F503" s="80"/>
      <c r="G503" s="9"/>
      <c r="H503" s="9"/>
      <c r="I503" s="9">
        <f>SUM(I500:I502)</f>
        <v>772300</v>
      </c>
      <c r="K503" s="33"/>
    </row>
    <row r="504" spans="1:11" ht="16" x14ac:dyDescent="0.2">
      <c r="A504" s="6" t="s">
        <v>14</v>
      </c>
      <c r="B504" s="44"/>
      <c r="C504" s="44">
        <v>38501</v>
      </c>
      <c r="D504" s="72" t="s">
        <v>501</v>
      </c>
      <c r="E504" s="72" t="s">
        <v>502</v>
      </c>
      <c r="F504" s="72" t="s">
        <v>478</v>
      </c>
      <c r="G504" s="7">
        <v>418</v>
      </c>
      <c r="H504" s="6">
        <v>163</v>
      </c>
      <c r="I504" s="7">
        <f>+G504*H504</f>
        <v>68134</v>
      </c>
      <c r="K504" s="33"/>
    </row>
    <row r="505" spans="1:11" ht="16" x14ac:dyDescent="0.2">
      <c r="A505" s="6"/>
      <c r="B505" s="39">
        <v>38501</v>
      </c>
      <c r="C505" s="39">
        <v>38501</v>
      </c>
      <c r="D505" s="73" t="s">
        <v>501</v>
      </c>
      <c r="E505" s="77" t="s">
        <v>14</v>
      </c>
      <c r="F505" s="80"/>
      <c r="G505" s="9"/>
      <c r="H505" s="9"/>
      <c r="I505" s="9">
        <f>SUM(I504)</f>
        <v>68134</v>
      </c>
      <c r="K505" s="33"/>
    </row>
    <row r="506" spans="1:11" ht="16" x14ac:dyDescent="0.2">
      <c r="A506" s="6" t="s">
        <v>14</v>
      </c>
      <c r="B506" s="44" t="s">
        <v>14</v>
      </c>
      <c r="C506" s="44">
        <v>39901</v>
      </c>
      <c r="D506" s="72" t="s">
        <v>503</v>
      </c>
      <c r="E506" s="72" t="s">
        <v>504</v>
      </c>
      <c r="F506" s="72" t="s">
        <v>505</v>
      </c>
      <c r="G506" s="7">
        <v>9000</v>
      </c>
      <c r="H506" s="6">
        <v>48</v>
      </c>
      <c r="I506" s="7">
        <f t="shared" ref="I506:I508" si="38">+G506*H506</f>
        <v>432000</v>
      </c>
      <c r="K506" s="33"/>
    </row>
    <row r="507" spans="1:11" ht="16" x14ac:dyDescent="0.2">
      <c r="A507" s="6" t="s">
        <v>14</v>
      </c>
      <c r="B507" s="44" t="s">
        <v>14</v>
      </c>
      <c r="C507" s="44">
        <v>39901</v>
      </c>
      <c r="D507" s="72" t="s">
        <v>503</v>
      </c>
      <c r="E507" s="72" t="s">
        <v>506</v>
      </c>
      <c r="F507" s="72" t="s">
        <v>507</v>
      </c>
      <c r="G507" s="7">
        <v>7000</v>
      </c>
      <c r="H507" s="6">
        <v>186</v>
      </c>
      <c r="I507" s="7">
        <f t="shared" si="38"/>
        <v>1302000</v>
      </c>
      <c r="K507" s="33"/>
    </row>
    <row r="508" spans="1:11" ht="16" x14ac:dyDescent="0.2">
      <c r="A508" s="6" t="s">
        <v>14</v>
      </c>
      <c r="B508" s="44"/>
      <c r="C508" s="44">
        <v>39901</v>
      </c>
      <c r="D508" s="72" t="s">
        <v>503</v>
      </c>
      <c r="E508" s="74" t="s">
        <v>683</v>
      </c>
      <c r="F508" s="81" t="s">
        <v>170</v>
      </c>
      <c r="G508" s="7">
        <v>850344.94</v>
      </c>
      <c r="H508" s="6">
        <v>1</v>
      </c>
      <c r="I508" s="7">
        <f t="shared" si="38"/>
        <v>850344.94</v>
      </c>
      <c r="K508" s="33"/>
    </row>
    <row r="509" spans="1:11" ht="16" x14ac:dyDescent="0.2">
      <c r="A509" s="6"/>
      <c r="B509" s="39">
        <v>39901</v>
      </c>
      <c r="C509" s="39">
        <v>39901</v>
      </c>
      <c r="D509" s="73" t="s">
        <v>503</v>
      </c>
      <c r="E509" s="77"/>
      <c r="F509" s="80"/>
      <c r="G509" s="9"/>
      <c r="H509" s="9"/>
      <c r="I509" s="9">
        <f>SUM(I506:I508)</f>
        <v>2584344.94</v>
      </c>
      <c r="K509" s="33"/>
    </row>
    <row r="510" spans="1:11" ht="16" x14ac:dyDescent="0.2">
      <c r="A510" s="10" t="s">
        <v>508</v>
      </c>
      <c r="B510" s="64" t="s">
        <v>509</v>
      </c>
      <c r="C510" s="65"/>
      <c r="D510" s="66"/>
      <c r="E510" s="79" t="s">
        <v>14</v>
      </c>
      <c r="F510" s="84"/>
      <c r="G510" s="11"/>
      <c r="H510" s="10"/>
      <c r="I510" s="11">
        <f>+I509+I505+I503+I499+I484+I482+I479+I475+I471+I468+I458+I456+I454+I452+I450+I444+I441+I438+I436+I434+I432+I430+I414+I411+I407+I389+I376+I374+I368+I361+I359+I357+I355+I349+I347+I343+I337+I334+I332+I330+I328</f>
        <v>43630474.373000011</v>
      </c>
      <c r="J510" s="32">
        <f>43630474.37+20000+10560+2708328+147660</f>
        <v>46517022.369999997</v>
      </c>
      <c r="K510" s="33"/>
    </row>
    <row r="511" spans="1:11" ht="16" x14ac:dyDescent="0.2">
      <c r="A511" s="6"/>
      <c r="B511" s="44"/>
      <c r="C511" s="44">
        <v>51101</v>
      </c>
      <c r="D511" s="72" t="s">
        <v>510</v>
      </c>
      <c r="E511" s="72" t="s">
        <v>511</v>
      </c>
      <c r="F511" s="72" t="s">
        <v>13</v>
      </c>
      <c r="G511" s="7">
        <v>2972.39</v>
      </c>
      <c r="H511" s="6">
        <v>2</v>
      </c>
      <c r="I511" s="7">
        <f t="shared" ref="I511:I515" si="39">+G511*H511</f>
        <v>5944.78</v>
      </c>
      <c r="K511" s="33"/>
    </row>
    <row r="512" spans="1:11" ht="16" x14ac:dyDescent="0.2">
      <c r="A512" s="6" t="s">
        <v>14</v>
      </c>
      <c r="B512" s="44" t="s">
        <v>14</v>
      </c>
      <c r="C512" s="44">
        <v>51101</v>
      </c>
      <c r="D512" s="72" t="s">
        <v>510</v>
      </c>
      <c r="E512" s="72" t="s">
        <v>512</v>
      </c>
      <c r="F512" s="72" t="s">
        <v>13</v>
      </c>
      <c r="G512" s="7">
        <v>6819.38</v>
      </c>
      <c r="H512" s="6">
        <v>3</v>
      </c>
      <c r="I512" s="7">
        <f t="shared" si="39"/>
        <v>20458.14</v>
      </c>
      <c r="K512" s="33"/>
    </row>
    <row r="513" spans="1:11" ht="16" x14ac:dyDescent="0.2">
      <c r="A513" s="6" t="s">
        <v>14</v>
      </c>
      <c r="B513" s="44" t="s">
        <v>14</v>
      </c>
      <c r="C513" s="44">
        <v>51101</v>
      </c>
      <c r="D513" s="72" t="s">
        <v>510</v>
      </c>
      <c r="E513" s="72" t="s">
        <v>513</v>
      </c>
      <c r="F513" s="72" t="s">
        <v>13</v>
      </c>
      <c r="G513" s="7">
        <v>631.63829999999996</v>
      </c>
      <c r="H513" s="6">
        <v>4</v>
      </c>
      <c r="I513" s="7">
        <f t="shared" si="39"/>
        <v>2526.5531999999998</v>
      </c>
      <c r="K513" s="33"/>
    </row>
    <row r="514" spans="1:11" ht="16" x14ac:dyDescent="0.2">
      <c r="A514" s="6" t="s">
        <v>14</v>
      </c>
      <c r="B514" s="44" t="s">
        <v>14</v>
      </c>
      <c r="C514" s="44">
        <v>51101</v>
      </c>
      <c r="D514" s="72" t="s">
        <v>510</v>
      </c>
      <c r="E514" s="72" t="s">
        <v>514</v>
      </c>
      <c r="F514" s="72" t="s">
        <v>13</v>
      </c>
      <c r="G514" s="7">
        <v>2790.63</v>
      </c>
      <c r="H514" s="6">
        <v>2</v>
      </c>
      <c r="I514" s="7">
        <f t="shared" si="39"/>
        <v>5581.26</v>
      </c>
      <c r="K514" s="33"/>
    </row>
    <row r="515" spans="1:11" ht="16" x14ac:dyDescent="0.2">
      <c r="A515" s="6" t="s">
        <v>14</v>
      </c>
      <c r="B515" s="44"/>
      <c r="C515" s="44">
        <v>51101</v>
      </c>
      <c r="D515" s="72" t="s">
        <v>510</v>
      </c>
      <c r="E515" s="72" t="s">
        <v>515</v>
      </c>
      <c r="F515" s="81" t="s">
        <v>154</v>
      </c>
      <c r="G515" s="7">
        <v>50000</v>
      </c>
      <c r="H515" s="6">
        <v>1</v>
      </c>
      <c r="I515" s="7">
        <f t="shared" si="39"/>
        <v>50000</v>
      </c>
      <c r="K515" s="33"/>
    </row>
    <row r="516" spans="1:11" ht="16" x14ac:dyDescent="0.2">
      <c r="A516" s="6"/>
      <c r="B516" s="39">
        <v>51101</v>
      </c>
      <c r="C516" s="39">
        <v>51101</v>
      </c>
      <c r="D516" s="73" t="s">
        <v>510</v>
      </c>
      <c r="E516" s="77" t="s">
        <v>14</v>
      </c>
      <c r="F516" s="80"/>
      <c r="G516" s="9"/>
      <c r="H516" s="9"/>
      <c r="I516" s="9">
        <f>SUM(I511:I515)</f>
        <v>84510.733199999988</v>
      </c>
      <c r="K516" s="33"/>
    </row>
    <row r="517" spans="1:11" ht="16" x14ac:dyDescent="0.2">
      <c r="A517" s="6" t="s">
        <v>14</v>
      </c>
      <c r="B517" s="44" t="s">
        <v>14</v>
      </c>
      <c r="C517" s="44">
        <v>51501</v>
      </c>
      <c r="D517" s="72" t="s">
        <v>516</v>
      </c>
      <c r="E517" s="72" t="s">
        <v>517</v>
      </c>
      <c r="F517" s="72" t="s">
        <v>13</v>
      </c>
      <c r="G517" s="7">
        <v>60813.9</v>
      </c>
      <c r="H517" s="6">
        <v>1</v>
      </c>
      <c r="I517" s="7">
        <f t="shared" ref="I517:I530" si="40">+G517*H517</f>
        <v>60813.9</v>
      </c>
      <c r="K517" s="33"/>
    </row>
    <row r="518" spans="1:11" ht="48" x14ac:dyDescent="0.2">
      <c r="A518" s="6" t="s">
        <v>14</v>
      </c>
      <c r="B518" s="44" t="s">
        <v>14</v>
      </c>
      <c r="C518" s="44">
        <v>51501</v>
      </c>
      <c r="D518" s="72" t="s">
        <v>516</v>
      </c>
      <c r="E518" s="72" t="s">
        <v>518</v>
      </c>
      <c r="F518" s="72" t="s">
        <v>13</v>
      </c>
      <c r="G518" s="7">
        <v>25100</v>
      </c>
      <c r="H518" s="6">
        <v>9</v>
      </c>
      <c r="I518" s="7">
        <f t="shared" si="40"/>
        <v>225900</v>
      </c>
      <c r="K518" s="33"/>
    </row>
    <row r="519" spans="1:11" ht="16" x14ac:dyDescent="0.2">
      <c r="A519" s="6" t="s">
        <v>14</v>
      </c>
      <c r="B519" s="44" t="s">
        <v>14</v>
      </c>
      <c r="C519" s="44">
        <v>51501</v>
      </c>
      <c r="D519" s="72" t="s">
        <v>516</v>
      </c>
      <c r="E519" s="72" t="s">
        <v>519</v>
      </c>
      <c r="F519" s="72" t="s">
        <v>13</v>
      </c>
      <c r="G519" s="7">
        <v>3562.9</v>
      </c>
      <c r="H519" s="6">
        <v>2</v>
      </c>
      <c r="I519" s="7">
        <f t="shared" si="40"/>
        <v>7125.8</v>
      </c>
      <c r="K519" s="33"/>
    </row>
    <row r="520" spans="1:11" ht="16" x14ac:dyDescent="0.2">
      <c r="A520" s="6" t="s">
        <v>14</v>
      </c>
      <c r="B520" s="44" t="s">
        <v>14</v>
      </c>
      <c r="C520" s="44">
        <v>51501</v>
      </c>
      <c r="D520" s="72" t="s">
        <v>516</v>
      </c>
      <c r="E520" s="72" t="s">
        <v>520</v>
      </c>
      <c r="F520" s="72" t="s">
        <v>13</v>
      </c>
      <c r="G520" s="7">
        <v>2500</v>
      </c>
      <c r="H520" s="6">
        <v>6</v>
      </c>
      <c r="I520" s="7">
        <f t="shared" si="40"/>
        <v>15000</v>
      </c>
      <c r="K520" s="33"/>
    </row>
    <row r="521" spans="1:11" ht="16" x14ac:dyDescent="0.2">
      <c r="A521" s="6" t="s">
        <v>14</v>
      </c>
      <c r="B521" s="44" t="s">
        <v>14</v>
      </c>
      <c r="C521" s="44">
        <v>51501</v>
      </c>
      <c r="D521" s="72" t="s">
        <v>516</v>
      </c>
      <c r="E521" s="72" t="s">
        <v>521</v>
      </c>
      <c r="F521" s="72" t="s">
        <v>13</v>
      </c>
      <c r="G521" s="7">
        <v>10998.9</v>
      </c>
      <c r="H521" s="6">
        <v>9</v>
      </c>
      <c r="I521" s="7">
        <f t="shared" si="40"/>
        <v>98990.099999999991</v>
      </c>
      <c r="K521" s="33"/>
    </row>
    <row r="522" spans="1:11" ht="16" x14ac:dyDescent="0.2">
      <c r="A522" s="6" t="s">
        <v>14</v>
      </c>
      <c r="B522" s="44" t="s">
        <v>14</v>
      </c>
      <c r="C522" s="44">
        <v>51501</v>
      </c>
      <c r="D522" s="72" t="s">
        <v>516</v>
      </c>
      <c r="E522" s="72" t="s">
        <v>522</v>
      </c>
      <c r="F522" s="72" t="s">
        <v>523</v>
      </c>
      <c r="G522" s="7">
        <v>6000</v>
      </c>
      <c r="H522" s="6">
        <v>1</v>
      </c>
      <c r="I522" s="7">
        <f t="shared" si="40"/>
        <v>6000</v>
      </c>
      <c r="K522" s="33"/>
    </row>
    <row r="523" spans="1:11" ht="16" x14ac:dyDescent="0.2">
      <c r="A523" s="6" t="s">
        <v>14</v>
      </c>
      <c r="B523" s="44" t="s">
        <v>14</v>
      </c>
      <c r="C523" s="44">
        <v>51501</v>
      </c>
      <c r="D523" s="72" t="s">
        <v>516</v>
      </c>
      <c r="E523" s="72" t="s">
        <v>524</v>
      </c>
      <c r="F523" s="72" t="s">
        <v>199</v>
      </c>
      <c r="G523" s="7">
        <v>11735.9</v>
      </c>
      <c r="H523" s="6">
        <v>7</v>
      </c>
      <c r="I523" s="7">
        <f t="shared" si="40"/>
        <v>82151.3</v>
      </c>
      <c r="K523" s="33"/>
    </row>
    <row r="524" spans="1:11" ht="16" x14ac:dyDescent="0.2">
      <c r="A524" s="6" t="s">
        <v>14</v>
      </c>
      <c r="B524" s="44" t="s">
        <v>14</v>
      </c>
      <c r="C524" s="44">
        <v>51501</v>
      </c>
      <c r="D524" s="72" t="s">
        <v>516</v>
      </c>
      <c r="E524" s="72" t="s">
        <v>525</v>
      </c>
      <c r="F524" s="72" t="s">
        <v>199</v>
      </c>
      <c r="G524" s="7">
        <v>1777.23</v>
      </c>
      <c r="H524" s="6">
        <v>4</v>
      </c>
      <c r="I524" s="7">
        <f t="shared" si="40"/>
        <v>7108.92</v>
      </c>
      <c r="K524" s="33"/>
    </row>
    <row r="525" spans="1:11" ht="16" x14ac:dyDescent="0.2">
      <c r="A525" s="6" t="s">
        <v>14</v>
      </c>
      <c r="B525" s="44" t="s">
        <v>14</v>
      </c>
      <c r="C525" s="44">
        <v>51501</v>
      </c>
      <c r="D525" s="72" t="s">
        <v>516</v>
      </c>
      <c r="E525" s="72" t="s">
        <v>526</v>
      </c>
      <c r="F525" s="72" t="s">
        <v>13</v>
      </c>
      <c r="G525" s="7">
        <v>32099</v>
      </c>
      <c r="H525" s="6">
        <v>2</v>
      </c>
      <c r="I525" s="7">
        <f t="shared" si="40"/>
        <v>64198</v>
      </c>
      <c r="K525" s="33"/>
    </row>
    <row r="526" spans="1:11" ht="32" x14ac:dyDescent="0.2">
      <c r="A526" s="6" t="s">
        <v>14</v>
      </c>
      <c r="B526" s="44" t="s">
        <v>14</v>
      </c>
      <c r="C526" s="44">
        <v>51501</v>
      </c>
      <c r="D526" s="72" t="s">
        <v>516</v>
      </c>
      <c r="E526" s="72" t="s">
        <v>527</v>
      </c>
      <c r="F526" s="72" t="s">
        <v>13</v>
      </c>
      <c r="G526" s="7">
        <v>19414.82</v>
      </c>
      <c r="H526" s="6">
        <v>1</v>
      </c>
      <c r="I526" s="7">
        <f t="shared" si="40"/>
        <v>19414.82</v>
      </c>
      <c r="K526" s="33"/>
    </row>
    <row r="527" spans="1:11" ht="32" x14ac:dyDescent="0.2">
      <c r="A527" s="6" t="s">
        <v>14</v>
      </c>
      <c r="B527" s="44" t="s">
        <v>14</v>
      </c>
      <c r="C527" s="44">
        <v>51501</v>
      </c>
      <c r="D527" s="72" t="s">
        <v>516</v>
      </c>
      <c r="E527" s="72" t="s">
        <v>528</v>
      </c>
      <c r="F527" s="72" t="s">
        <v>13</v>
      </c>
      <c r="G527" s="7">
        <v>143314.98000000001</v>
      </c>
      <c r="H527" s="6">
        <v>1</v>
      </c>
      <c r="I527" s="7">
        <f t="shared" si="40"/>
        <v>143314.98000000001</v>
      </c>
      <c r="K527" s="33"/>
    </row>
    <row r="528" spans="1:11" ht="32" x14ac:dyDescent="0.2">
      <c r="A528" s="6" t="s">
        <v>14</v>
      </c>
      <c r="B528" s="44" t="s">
        <v>14</v>
      </c>
      <c r="C528" s="44">
        <v>51501</v>
      </c>
      <c r="D528" s="72" t="s">
        <v>516</v>
      </c>
      <c r="E528" s="72" t="s">
        <v>529</v>
      </c>
      <c r="F528" s="72" t="s">
        <v>13</v>
      </c>
      <c r="G528" s="7">
        <v>542.66999999999996</v>
      </c>
      <c r="H528" s="6">
        <v>5</v>
      </c>
      <c r="I528" s="7">
        <f t="shared" si="40"/>
        <v>2713.35</v>
      </c>
      <c r="K528" s="33"/>
    </row>
    <row r="529" spans="1:11" ht="32" x14ac:dyDescent="0.2">
      <c r="A529" s="6" t="s">
        <v>14</v>
      </c>
      <c r="B529" s="44" t="s">
        <v>14</v>
      </c>
      <c r="C529" s="44">
        <v>51501</v>
      </c>
      <c r="D529" s="72" t="s">
        <v>516</v>
      </c>
      <c r="E529" s="72" t="s">
        <v>530</v>
      </c>
      <c r="F529" s="72" t="s">
        <v>13</v>
      </c>
      <c r="G529" s="7">
        <v>7229.87</v>
      </c>
      <c r="H529" s="6">
        <v>1</v>
      </c>
      <c r="I529" s="7">
        <f t="shared" si="40"/>
        <v>7229.87</v>
      </c>
      <c r="K529" s="33"/>
    </row>
    <row r="530" spans="1:11" ht="16" x14ac:dyDescent="0.2">
      <c r="A530" s="6" t="s">
        <v>14</v>
      </c>
      <c r="B530" s="44"/>
      <c r="C530" s="44">
        <v>51501</v>
      </c>
      <c r="D530" s="72" t="s">
        <v>516</v>
      </c>
      <c r="E530" s="72" t="s">
        <v>531</v>
      </c>
      <c r="F530" s="81" t="s">
        <v>154</v>
      </c>
      <c r="G530" s="7">
        <v>72000</v>
      </c>
      <c r="H530" s="6">
        <v>1</v>
      </c>
      <c r="I530" s="7">
        <f t="shared" si="40"/>
        <v>72000</v>
      </c>
      <c r="K530" s="33"/>
    </row>
    <row r="531" spans="1:11" ht="16" x14ac:dyDescent="0.2">
      <c r="A531" s="6"/>
      <c r="B531" s="39">
        <v>51501</v>
      </c>
      <c r="C531" s="39">
        <v>51501</v>
      </c>
      <c r="D531" s="73" t="s">
        <v>516</v>
      </c>
      <c r="E531" s="77" t="s">
        <v>14</v>
      </c>
      <c r="F531" s="80"/>
      <c r="G531" s="9"/>
      <c r="H531" s="9"/>
      <c r="I531" s="9">
        <f>SUM(I517:I530)</f>
        <v>811961.03999999992</v>
      </c>
      <c r="K531" s="33"/>
    </row>
    <row r="532" spans="1:11" ht="16" x14ac:dyDescent="0.2">
      <c r="A532" s="6" t="s">
        <v>14</v>
      </c>
      <c r="B532" s="44" t="s">
        <v>14</v>
      </c>
      <c r="C532" s="44">
        <v>51901</v>
      </c>
      <c r="D532" s="72" t="s">
        <v>532</v>
      </c>
      <c r="E532" s="72" t="s">
        <v>533</v>
      </c>
      <c r="F532" s="72" t="s">
        <v>13</v>
      </c>
      <c r="G532" s="7">
        <v>25642</v>
      </c>
      <c r="H532" s="6">
        <v>3</v>
      </c>
      <c r="I532" s="7">
        <f t="shared" ref="I532:I533" si="41">+G532*H532</f>
        <v>76926</v>
      </c>
      <c r="K532" s="33"/>
    </row>
    <row r="533" spans="1:11" ht="16" x14ac:dyDescent="0.2">
      <c r="A533" s="6" t="s">
        <v>14</v>
      </c>
      <c r="B533" s="44"/>
      <c r="C533" s="45">
        <v>51901</v>
      </c>
      <c r="D533" s="74" t="s">
        <v>532</v>
      </c>
      <c r="E533" s="74" t="s">
        <v>630</v>
      </c>
      <c r="F533" s="82" t="s">
        <v>199</v>
      </c>
      <c r="G533" s="30">
        <v>13318.8</v>
      </c>
      <c r="H533" s="29">
        <v>1</v>
      </c>
      <c r="I533" s="30">
        <f t="shared" si="41"/>
        <v>13318.8</v>
      </c>
      <c r="K533" s="33"/>
    </row>
    <row r="534" spans="1:11" ht="16" x14ac:dyDescent="0.2">
      <c r="A534" s="6"/>
      <c r="B534" s="39">
        <v>51901</v>
      </c>
      <c r="C534" s="39">
        <v>51901</v>
      </c>
      <c r="D534" s="73" t="s">
        <v>532</v>
      </c>
      <c r="E534" s="77" t="s">
        <v>14</v>
      </c>
      <c r="F534" s="80"/>
      <c r="G534" s="9"/>
      <c r="H534" s="9"/>
      <c r="I534" s="9">
        <f>SUM(I532:I533)</f>
        <v>90244.800000000003</v>
      </c>
      <c r="K534" s="33"/>
    </row>
    <row r="535" spans="1:11" ht="16" x14ac:dyDescent="0.2">
      <c r="A535" s="6" t="s">
        <v>14</v>
      </c>
      <c r="B535" s="44" t="s">
        <v>14</v>
      </c>
      <c r="C535" s="44">
        <v>52101</v>
      </c>
      <c r="D535" s="72" t="s">
        <v>534</v>
      </c>
      <c r="E535" s="72" t="s">
        <v>535</v>
      </c>
      <c r="F535" s="72" t="s">
        <v>13</v>
      </c>
      <c r="G535" s="7">
        <v>9339</v>
      </c>
      <c r="H535" s="6">
        <v>1</v>
      </c>
      <c r="I535" s="7">
        <f t="shared" ref="I535:I537" si="42">+G535*H535</f>
        <v>9339</v>
      </c>
      <c r="K535" s="33"/>
    </row>
    <row r="536" spans="1:11" ht="16" x14ac:dyDescent="0.2">
      <c r="A536" s="6" t="s">
        <v>14</v>
      </c>
      <c r="B536" s="44" t="s">
        <v>14</v>
      </c>
      <c r="C536" s="44">
        <v>52101</v>
      </c>
      <c r="D536" s="72" t="s">
        <v>534</v>
      </c>
      <c r="E536" s="72" t="s">
        <v>536</v>
      </c>
      <c r="F536" s="72" t="s">
        <v>179</v>
      </c>
      <c r="G536" s="7">
        <v>10999</v>
      </c>
      <c r="H536" s="6">
        <v>1</v>
      </c>
      <c r="I536" s="7">
        <f t="shared" si="42"/>
        <v>10999</v>
      </c>
      <c r="K536" s="33"/>
    </row>
    <row r="537" spans="1:11" ht="16" x14ac:dyDescent="0.2">
      <c r="A537" s="6" t="s">
        <v>14</v>
      </c>
      <c r="B537" s="44"/>
      <c r="C537" s="44">
        <v>52101</v>
      </c>
      <c r="D537" s="72" t="s">
        <v>534</v>
      </c>
      <c r="E537" s="72" t="s">
        <v>537</v>
      </c>
      <c r="F537" s="72" t="s">
        <v>179</v>
      </c>
      <c r="G537" s="7">
        <v>719</v>
      </c>
      <c r="H537" s="6">
        <v>2</v>
      </c>
      <c r="I537" s="7">
        <f t="shared" si="42"/>
        <v>1438</v>
      </c>
      <c r="K537" s="33"/>
    </row>
    <row r="538" spans="1:11" ht="16" x14ac:dyDescent="0.2">
      <c r="A538" s="6"/>
      <c r="B538" s="39">
        <v>52101</v>
      </c>
      <c r="C538" s="39">
        <v>52101</v>
      </c>
      <c r="D538" s="73" t="s">
        <v>534</v>
      </c>
      <c r="E538" s="77" t="s">
        <v>14</v>
      </c>
      <c r="F538" s="80"/>
      <c r="G538" s="9"/>
      <c r="H538" s="9"/>
      <c r="I538" s="9">
        <f>SUM(I535:I537)</f>
        <v>21776</v>
      </c>
      <c r="K538" s="33"/>
    </row>
    <row r="539" spans="1:11" ht="16" x14ac:dyDescent="0.2">
      <c r="A539" s="6" t="s">
        <v>14</v>
      </c>
      <c r="B539" s="44"/>
      <c r="C539" s="44">
        <v>52301</v>
      </c>
      <c r="D539" s="72" t="s">
        <v>538</v>
      </c>
      <c r="E539" s="72" t="s">
        <v>539</v>
      </c>
      <c r="F539" s="72" t="s">
        <v>179</v>
      </c>
      <c r="G539" s="7">
        <v>25999</v>
      </c>
      <c r="H539" s="6">
        <v>2</v>
      </c>
      <c r="I539" s="7">
        <f>+G539*H539</f>
        <v>51998</v>
      </c>
      <c r="K539" s="33"/>
    </row>
    <row r="540" spans="1:11" ht="16" x14ac:dyDescent="0.2">
      <c r="A540" s="6"/>
      <c r="B540" s="39">
        <v>52301</v>
      </c>
      <c r="C540" s="39">
        <v>52301</v>
      </c>
      <c r="D540" s="73" t="s">
        <v>538</v>
      </c>
      <c r="E540" s="77" t="s">
        <v>14</v>
      </c>
      <c r="F540" s="80"/>
      <c r="G540" s="9"/>
      <c r="H540" s="9"/>
      <c r="I540" s="9">
        <f>SUM(I539)</f>
        <v>51998</v>
      </c>
      <c r="K540" s="33"/>
    </row>
    <row r="541" spans="1:11" ht="16" x14ac:dyDescent="0.2">
      <c r="A541" s="6" t="s">
        <v>14</v>
      </c>
      <c r="B541" s="44"/>
      <c r="C541" s="45">
        <v>59101</v>
      </c>
      <c r="D541" s="74" t="s">
        <v>540</v>
      </c>
      <c r="E541" s="74" t="s">
        <v>627</v>
      </c>
      <c r="F541" s="82" t="s">
        <v>199</v>
      </c>
      <c r="G541" s="30">
        <v>66000</v>
      </c>
      <c r="H541" s="29">
        <v>1</v>
      </c>
      <c r="I541" s="30">
        <f>+G541*H541</f>
        <v>66000</v>
      </c>
      <c r="K541" s="33"/>
    </row>
    <row r="542" spans="1:11" ht="16" x14ac:dyDescent="0.2">
      <c r="A542" s="6"/>
      <c r="B542" s="39">
        <v>59101</v>
      </c>
      <c r="C542" s="39">
        <v>59101</v>
      </c>
      <c r="D542" s="73" t="s">
        <v>540</v>
      </c>
      <c r="E542" s="77" t="s">
        <v>14</v>
      </c>
      <c r="F542" s="77"/>
      <c r="G542" s="9"/>
      <c r="H542" s="9"/>
      <c r="I542" s="9">
        <f>SUM(I541)</f>
        <v>66000</v>
      </c>
      <c r="K542" s="33"/>
    </row>
    <row r="543" spans="1:11" ht="16" x14ac:dyDescent="0.2">
      <c r="A543" s="10">
        <v>5000</v>
      </c>
      <c r="B543" s="64" t="s">
        <v>541</v>
      </c>
      <c r="C543" s="65"/>
      <c r="D543" s="66"/>
      <c r="E543" s="79" t="s">
        <v>14</v>
      </c>
      <c r="F543" s="79"/>
      <c r="G543" s="11"/>
      <c r="H543" s="10"/>
      <c r="I543" s="11">
        <f>SUM(I542,I540,I538,I534,I531,I516)</f>
        <v>1126490.5731999998</v>
      </c>
      <c r="K543" s="33"/>
    </row>
    <row r="544" spans="1:11" ht="16" x14ac:dyDescent="0.2">
      <c r="D544" s="75" t="s">
        <v>14</v>
      </c>
      <c r="E544" s="75" t="s">
        <v>14</v>
      </c>
      <c r="K544" s="33"/>
    </row>
    <row r="545" spans="1:11" ht="16" x14ac:dyDescent="0.2">
      <c r="A545" s="14"/>
      <c r="B545" s="14" t="s">
        <v>542</v>
      </c>
      <c r="C545" s="14"/>
      <c r="D545" s="76" t="s">
        <v>14</v>
      </c>
      <c r="E545" s="76"/>
      <c r="F545" s="76"/>
      <c r="G545" s="14"/>
      <c r="H545" s="14"/>
      <c r="I545" s="15">
        <f>+I543+I510+I326</f>
        <v>69492336.900200009</v>
      </c>
      <c r="K545" s="33"/>
    </row>
    <row r="546" spans="1:11" x14ac:dyDescent="0.2">
      <c r="K546" s="13"/>
    </row>
  </sheetData>
  <autoFilter ref="C2:I546" xr:uid="{9E032E35-4849-4F1A-BFDC-3633DC2807DC}"/>
  <mergeCells count="4">
    <mergeCell ref="B510:D510"/>
    <mergeCell ref="B543:D543"/>
    <mergeCell ref="B326:D326"/>
    <mergeCell ref="A1:I1"/>
  </mergeCells>
  <pageMargins left="0.25" right="0.25" top="0.75" bottom="0.75" header="0.3" footer="0.3"/>
  <pageSetup scale="55"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385AE-C057-4D61-92BE-2DA1971BE598}">
  <sheetPr>
    <tabColor theme="0"/>
  </sheetPr>
  <dimension ref="A1:BE93"/>
  <sheetViews>
    <sheetView topLeftCell="A6" zoomScale="89" zoomScaleNormal="89" workbookViewId="0">
      <pane ySplit="1" topLeftCell="A65" activePane="bottomLeft" state="frozen"/>
      <selection activeCell="C6" sqref="C6"/>
      <selection pane="bottomLeft" activeCell="D96" sqref="D96"/>
    </sheetView>
  </sheetViews>
  <sheetFormatPr baseColWidth="10" defaultRowHeight="15" x14ac:dyDescent="0.2"/>
  <cols>
    <col min="1" max="1" width="11.33203125" customWidth="1"/>
    <col min="2" max="2" width="13.1640625" style="20" customWidth="1"/>
    <col min="3" max="3" width="70.5" style="21" customWidth="1"/>
    <col min="4" max="4" width="22.1640625" style="22" bestFit="1" customWidth="1"/>
    <col min="5" max="5" width="16.6640625" style="22" customWidth="1"/>
    <col min="6" max="6" width="23.5" style="22" customWidth="1"/>
    <col min="7" max="7" width="32.1640625" style="23" customWidth="1"/>
    <col min="8" max="8" width="61.6640625" style="63" customWidth="1"/>
    <col min="9" max="9" width="11.5" customWidth="1"/>
    <col min="10" max="10" width="74" customWidth="1"/>
  </cols>
  <sheetData>
    <row r="1" spans="1:11" s="3" customFormat="1" ht="2.25" hidden="1" customHeight="1" x14ac:dyDescent="0.15">
      <c r="A1" s="1"/>
      <c r="B1" s="2" t="s">
        <v>0</v>
      </c>
      <c r="C1" s="2"/>
      <c r="D1" s="2"/>
      <c r="E1" s="2"/>
      <c r="F1" s="2"/>
      <c r="G1" s="2"/>
      <c r="H1" s="61"/>
      <c r="I1" s="67"/>
      <c r="J1" s="67"/>
      <c r="K1" s="67"/>
    </row>
    <row r="2" spans="1:11" s="3" customFormat="1" ht="17.25" hidden="1" customHeight="1" x14ac:dyDescent="0.15">
      <c r="A2" s="1"/>
      <c r="B2" s="2" t="s">
        <v>1</v>
      </c>
      <c r="C2" s="2"/>
      <c r="D2" s="2"/>
      <c r="E2" s="2"/>
      <c r="F2" s="2"/>
      <c r="G2" s="2"/>
      <c r="H2" s="61"/>
      <c r="I2" s="67"/>
      <c r="J2" s="67"/>
      <c r="K2" s="67"/>
    </row>
    <row r="3" spans="1:11" s="3" customFormat="1" ht="17.25" hidden="1" customHeight="1" x14ac:dyDescent="0.15">
      <c r="A3" s="1"/>
      <c r="B3" s="2" t="s">
        <v>2</v>
      </c>
      <c r="C3" s="2"/>
      <c r="D3" s="2"/>
      <c r="E3" s="2"/>
      <c r="F3" s="2"/>
      <c r="G3" s="2"/>
      <c r="H3" s="61"/>
      <c r="I3" s="67"/>
      <c r="J3" s="67"/>
      <c r="K3" s="67"/>
    </row>
    <row r="4" spans="1:11" s="3" customFormat="1" ht="27" hidden="1" customHeight="1" x14ac:dyDescent="0.15">
      <c r="A4" s="1"/>
      <c r="B4" s="2" t="s">
        <v>543</v>
      </c>
      <c r="C4" s="2"/>
      <c r="D4" s="2"/>
      <c r="E4" s="2"/>
      <c r="F4" s="2"/>
      <c r="G4" s="2"/>
      <c r="H4" s="61"/>
    </row>
    <row r="5" spans="1:11" s="3" customFormat="1" ht="17.25" hidden="1" customHeight="1" x14ac:dyDescent="0.15">
      <c r="A5" s="1"/>
      <c r="B5" s="2"/>
      <c r="C5" s="2"/>
      <c r="D5" s="2"/>
      <c r="E5" s="2"/>
      <c r="F5" s="2"/>
      <c r="G5" s="2"/>
      <c r="H5" s="61"/>
    </row>
    <row r="6" spans="1:11" s="5" customFormat="1" ht="30" customHeight="1" thickBot="1" x14ac:dyDescent="0.25">
      <c r="A6" s="4" t="s">
        <v>3</v>
      </c>
      <c r="B6" s="4" t="s">
        <v>4</v>
      </c>
      <c r="C6" s="4" t="s">
        <v>6</v>
      </c>
      <c r="D6" s="4" t="s">
        <v>544</v>
      </c>
      <c r="E6" s="4"/>
      <c r="F6" s="4" t="s">
        <v>545</v>
      </c>
      <c r="G6" s="4" t="s">
        <v>546</v>
      </c>
      <c r="H6" s="62" t="s">
        <v>689</v>
      </c>
    </row>
    <row r="7" spans="1:11" ht="72.75" customHeight="1" thickBot="1" x14ac:dyDescent="0.25">
      <c r="A7" s="6"/>
      <c r="B7" s="24">
        <v>21101</v>
      </c>
      <c r="C7" s="48" t="s">
        <v>593</v>
      </c>
      <c r="D7" s="26">
        <v>4141892.5010999925</v>
      </c>
      <c r="E7" s="26"/>
      <c r="F7" s="27" t="s">
        <v>589</v>
      </c>
      <c r="G7" s="28" t="s">
        <v>548</v>
      </c>
      <c r="H7" s="49" t="s">
        <v>710</v>
      </c>
      <c r="J7" s="50"/>
    </row>
    <row r="8" spans="1:11" ht="17" thickBot="1" x14ac:dyDescent="0.25">
      <c r="A8" s="6"/>
      <c r="B8" s="24">
        <v>21201</v>
      </c>
      <c r="C8" s="51" t="s">
        <v>693</v>
      </c>
      <c r="D8" s="26">
        <v>11403679.84</v>
      </c>
      <c r="E8" s="26"/>
      <c r="F8" s="27" t="s">
        <v>589</v>
      </c>
      <c r="G8" s="28" t="s">
        <v>547</v>
      </c>
      <c r="H8" s="52"/>
    </row>
    <row r="9" spans="1:11" ht="17" thickBot="1" x14ac:dyDescent="0.25">
      <c r="A9" s="6"/>
      <c r="B9" s="24">
        <v>21201</v>
      </c>
      <c r="C9" s="51" t="s">
        <v>694</v>
      </c>
      <c r="D9" s="26">
        <v>101690.39</v>
      </c>
      <c r="E9" s="26"/>
      <c r="F9" s="27" t="s">
        <v>589</v>
      </c>
      <c r="G9" s="28" t="s">
        <v>548</v>
      </c>
      <c r="H9" s="52"/>
    </row>
    <row r="10" spans="1:11" ht="17" thickBot="1" x14ac:dyDescent="0.25">
      <c r="A10" s="6"/>
      <c r="B10" s="24">
        <v>21301</v>
      </c>
      <c r="C10" s="51" t="s">
        <v>594</v>
      </c>
      <c r="D10" s="26">
        <v>2337343.9500000002</v>
      </c>
      <c r="E10" s="26"/>
      <c r="F10" s="27" t="s">
        <v>589</v>
      </c>
      <c r="G10" s="28" t="s">
        <v>547</v>
      </c>
      <c r="H10" s="52"/>
    </row>
    <row r="11" spans="1:11" ht="97" thickBot="1" x14ac:dyDescent="0.25">
      <c r="A11" s="6"/>
      <c r="B11" s="24">
        <v>21401</v>
      </c>
      <c r="C11" s="51" t="s">
        <v>595</v>
      </c>
      <c r="D11" s="26">
        <v>555968.24040000013</v>
      </c>
      <c r="E11" s="26"/>
      <c r="F11" s="27" t="s">
        <v>589</v>
      </c>
      <c r="G11" s="28" t="s">
        <v>548</v>
      </c>
      <c r="H11" s="49" t="s">
        <v>711</v>
      </c>
      <c r="J11" s="50"/>
    </row>
    <row r="12" spans="1:11" ht="49" thickBot="1" x14ac:dyDescent="0.25">
      <c r="A12" s="6"/>
      <c r="B12" s="24">
        <v>21501</v>
      </c>
      <c r="C12" s="51" t="s">
        <v>596</v>
      </c>
      <c r="D12" s="26">
        <v>751151.92999999993</v>
      </c>
      <c r="E12" s="26"/>
      <c r="F12" s="27" t="s">
        <v>589</v>
      </c>
      <c r="G12" s="28" t="s">
        <v>548</v>
      </c>
      <c r="H12" s="49" t="s">
        <v>699</v>
      </c>
      <c r="J12" s="50"/>
    </row>
    <row r="13" spans="1:11" ht="97" thickBot="1" x14ac:dyDescent="0.25">
      <c r="A13" s="6"/>
      <c r="B13" s="24">
        <v>21601</v>
      </c>
      <c r="C13" s="51" t="s">
        <v>597</v>
      </c>
      <c r="D13" s="26">
        <v>1026784.4725000001</v>
      </c>
      <c r="E13" s="26"/>
      <c r="F13" s="27" t="s">
        <v>589</v>
      </c>
      <c r="G13" s="28" t="s">
        <v>548</v>
      </c>
      <c r="H13" s="49" t="s">
        <v>712</v>
      </c>
      <c r="J13" s="50"/>
    </row>
    <row r="14" spans="1:11" ht="17" thickBot="1" x14ac:dyDescent="0.25">
      <c r="A14" s="6"/>
      <c r="B14" s="24">
        <v>22103</v>
      </c>
      <c r="C14" s="51" t="s">
        <v>598</v>
      </c>
      <c r="D14" s="26">
        <v>401456</v>
      </c>
      <c r="E14" s="26"/>
      <c r="F14" s="27" t="s">
        <v>589</v>
      </c>
      <c r="G14" s="28" t="s">
        <v>548</v>
      </c>
      <c r="H14" s="52"/>
    </row>
    <row r="15" spans="1:11" ht="65" thickBot="1" x14ac:dyDescent="0.25">
      <c r="A15" s="6"/>
      <c r="B15" s="24">
        <v>22104</v>
      </c>
      <c r="C15" s="51" t="s">
        <v>599</v>
      </c>
      <c r="D15" s="26">
        <v>1006376.91</v>
      </c>
      <c r="E15" s="26"/>
      <c r="F15" s="27" t="s">
        <v>589</v>
      </c>
      <c r="G15" s="28" t="s">
        <v>548</v>
      </c>
      <c r="H15" s="52" t="s">
        <v>700</v>
      </c>
    </row>
    <row r="16" spans="1:11" ht="17" thickBot="1" x14ac:dyDescent="0.25">
      <c r="A16" s="6"/>
      <c r="B16" s="24">
        <v>22301</v>
      </c>
      <c r="C16" s="51" t="s">
        <v>600</v>
      </c>
      <c r="D16" s="26">
        <v>207500</v>
      </c>
      <c r="E16" s="26"/>
      <c r="F16" s="27" t="s">
        <v>589</v>
      </c>
      <c r="G16" s="28" t="s">
        <v>548</v>
      </c>
      <c r="H16" s="52"/>
    </row>
    <row r="17" spans="1:10" ht="17" thickBot="1" x14ac:dyDescent="0.25">
      <c r="A17" s="6"/>
      <c r="B17" s="24">
        <v>23401</v>
      </c>
      <c r="C17" s="51" t="s">
        <v>601</v>
      </c>
      <c r="D17" s="26">
        <v>56000</v>
      </c>
      <c r="E17" s="26"/>
      <c r="F17" s="27" t="s">
        <v>589</v>
      </c>
      <c r="G17" s="28" t="s">
        <v>548</v>
      </c>
      <c r="H17" s="52"/>
    </row>
    <row r="18" spans="1:10" ht="17" thickBot="1" x14ac:dyDescent="0.25">
      <c r="A18" s="6"/>
      <c r="B18" s="24">
        <v>24601</v>
      </c>
      <c r="C18" s="51" t="s">
        <v>602</v>
      </c>
      <c r="D18" s="26">
        <v>369421.39</v>
      </c>
      <c r="E18" s="26"/>
      <c r="F18" s="27" t="s">
        <v>589</v>
      </c>
      <c r="G18" s="28" t="s">
        <v>548</v>
      </c>
      <c r="H18" s="52"/>
    </row>
    <row r="19" spans="1:10" ht="17" thickBot="1" x14ac:dyDescent="0.25">
      <c r="A19" s="6"/>
      <c r="B19" s="24">
        <v>24801</v>
      </c>
      <c r="C19" s="51" t="s">
        <v>603</v>
      </c>
      <c r="D19" s="26">
        <v>4221</v>
      </c>
      <c r="E19" s="26"/>
      <c r="F19" s="27" t="s">
        <v>589</v>
      </c>
      <c r="G19" s="28" t="s">
        <v>548</v>
      </c>
      <c r="H19" s="52"/>
    </row>
    <row r="20" spans="1:10" ht="17" thickBot="1" x14ac:dyDescent="0.25">
      <c r="A20" s="6"/>
      <c r="B20" s="24">
        <v>24901</v>
      </c>
      <c r="C20" s="51" t="s">
        <v>604</v>
      </c>
      <c r="D20" s="26">
        <v>3200</v>
      </c>
      <c r="E20" s="26"/>
      <c r="F20" s="27" t="s">
        <v>589</v>
      </c>
      <c r="G20" s="28" t="s">
        <v>548</v>
      </c>
      <c r="H20" s="52"/>
    </row>
    <row r="21" spans="1:10" ht="17" thickBot="1" x14ac:dyDescent="0.25">
      <c r="A21" s="6"/>
      <c r="B21" s="24">
        <v>25301</v>
      </c>
      <c r="C21" s="51" t="s">
        <v>605</v>
      </c>
      <c r="D21" s="26">
        <v>213919.46000000002</v>
      </c>
      <c r="E21" s="26"/>
      <c r="F21" s="27" t="s">
        <v>589</v>
      </c>
      <c r="G21" s="28" t="s">
        <v>548</v>
      </c>
      <c r="H21" s="52"/>
    </row>
    <row r="22" spans="1:10" ht="17" thickBot="1" x14ac:dyDescent="0.25">
      <c r="A22" s="6"/>
      <c r="B22" s="24">
        <v>25401</v>
      </c>
      <c r="C22" s="51" t="s">
        <v>606</v>
      </c>
      <c r="D22" s="26">
        <v>110352.48</v>
      </c>
      <c r="E22" s="26"/>
      <c r="F22" s="27" t="s">
        <v>589</v>
      </c>
      <c r="G22" s="28" t="s">
        <v>548</v>
      </c>
      <c r="H22" s="52"/>
    </row>
    <row r="23" spans="1:10" ht="97" thickBot="1" x14ac:dyDescent="0.25">
      <c r="A23" s="6"/>
      <c r="B23" s="24">
        <v>26104</v>
      </c>
      <c r="C23" s="51" t="s">
        <v>607</v>
      </c>
      <c r="D23" s="26">
        <v>811699.9</v>
      </c>
      <c r="E23" s="26"/>
      <c r="F23" s="27" t="s">
        <v>589</v>
      </c>
      <c r="G23" s="28" t="s">
        <v>548</v>
      </c>
      <c r="H23" s="52" t="s">
        <v>712</v>
      </c>
      <c r="J23" s="50"/>
    </row>
    <row r="24" spans="1:10" ht="17" thickBot="1" x14ac:dyDescent="0.25">
      <c r="A24" s="6"/>
      <c r="B24" s="24">
        <v>27101</v>
      </c>
      <c r="C24" s="51" t="s">
        <v>608</v>
      </c>
      <c r="D24" s="26">
        <v>38758.5</v>
      </c>
      <c r="E24" s="26"/>
      <c r="F24" s="27" t="s">
        <v>589</v>
      </c>
      <c r="G24" s="28" t="s">
        <v>548</v>
      </c>
      <c r="H24" s="52"/>
    </row>
    <row r="25" spans="1:10" ht="17" thickBot="1" x14ac:dyDescent="0.25">
      <c r="A25" s="6"/>
      <c r="B25" s="24">
        <v>27201</v>
      </c>
      <c r="C25" s="51" t="s">
        <v>609</v>
      </c>
      <c r="D25" s="26">
        <v>60000</v>
      </c>
      <c r="E25" s="26"/>
      <c r="F25" s="27" t="s">
        <v>589</v>
      </c>
      <c r="G25" s="28" t="s">
        <v>548</v>
      </c>
      <c r="H25" s="52"/>
    </row>
    <row r="26" spans="1:10" ht="17" thickBot="1" x14ac:dyDescent="0.25">
      <c r="A26" s="6"/>
      <c r="B26" s="24">
        <v>29101</v>
      </c>
      <c r="C26" s="51" t="s">
        <v>610</v>
      </c>
      <c r="D26" s="26">
        <v>245408.15000000002</v>
      </c>
      <c r="E26" s="26"/>
      <c r="F26" s="27" t="s">
        <v>589</v>
      </c>
      <c r="G26" s="28" t="s">
        <v>548</v>
      </c>
      <c r="H26" s="52"/>
    </row>
    <row r="27" spans="1:10" ht="17" thickBot="1" x14ac:dyDescent="0.25">
      <c r="A27" s="6"/>
      <c r="B27" s="24">
        <v>29201</v>
      </c>
      <c r="C27" s="51" t="s">
        <v>611</v>
      </c>
      <c r="D27" s="26">
        <v>245914.08000000002</v>
      </c>
      <c r="E27" s="26"/>
      <c r="F27" s="27" t="s">
        <v>589</v>
      </c>
      <c r="G27" s="28" t="s">
        <v>548</v>
      </c>
      <c r="H27" s="52"/>
    </row>
    <row r="28" spans="1:10" ht="17" thickBot="1" x14ac:dyDescent="0.25">
      <c r="A28" s="6"/>
      <c r="B28" s="24">
        <v>29301</v>
      </c>
      <c r="C28" s="51" t="s">
        <v>612</v>
      </c>
      <c r="D28" s="26">
        <v>119811</v>
      </c>
      <c r="E28" s="26"/>
      <c r="F28" s="27" t="s">
        <v>589</v>
      </c>
      <c r="G28" s="28" t="s">
        <v>548</v>
      </c>
      <c r="H28" s="52"/>
    </row>
    <row r="29" spans="1:10" ht="17" thickBot="1" x14ac:dyDescent="0.25">
      <c r="A29" s="6"/>
      <c r="B29" s="24">
        <v>29401</v>
      </c>
      <c r="C29" s="51" t="s">
        <v>613</v>
      </c>
      <c r="D29" s="26">
        <v>42996.73</v>
      </c>
      <c r="E29" s="26"/>
      <c r="F29" s="27" t="s">
        <v>589</v>
      </c>
      <c r="G29" s="28" t="s">
        <v>548</v>
      </c>
      <c r="H29" s="52"/>
    </row>
    <row r="30" spans="1:10" ht="17" thickBot="1" x14ac:dyDescent="0.25">
      <c r="A30" s="6"/>
      <c r="B30" s="24">
        <v>29601</v>
      </c>
      <c r="C30" s="51" t="s">
        <v>614</v>
      </c>
      <c r="D30" s="26">
        <v>234292.63</v>
      </c>
      <c r="E30" s="26"/>
      <c r="F30" s="27" t="s">
        <v>589</v>
      </c>
      <c r="G30" s="28" t="s">
        <v>548</v>
      </c>
      <c r="H30" s="52"/>
    </row>
    <row r="31" spans="1:10" ht="17" thickBot="1" x14ac:dyDescent="0.25">
      <c r="A31" s="6"/>
      <c r="B31" s="24">
        <v>29901</v>
      </c>
      <c r="C31" s="51" t="s">
        <v>615</v>
      </c>
      <c r="D31" s="26">
        <v>245532.4</v>
      </c>
      <c r="E31" s="26"/>
      <c r="F31" s="27" t="s">
        <v>589</v>
      </c>
      <c r="G31" s="28" t="s">
        <v>548</v>
      </c>
      <c r="H31" s="52"/>
    </row>
    <row r="32" spans="1:10" ht="16" x14ac:dyDescent="0.2">
      <c r="A32" s="53">
        <v>2000</v>
      </c>
      <c r="B32" s="54"/>
      <c r="C32" s="55" t="s">
        <v>334</v>
      </c>
      <c r="D32" s="56">
        <f>SUM(D7:D31)</f>
        <v>24735371.953999989</v>
      </c>
      <c r="E32" s="56"/>
      <c r="F32" s="55"/>
      <c r="G32" s="57" t="s">
        <v>14</v>
      </c>
      <c r="H32" s="58"/>
    </row>
    <row r="33" spans="1:10" ht="16" x14ac:dyDescent="0.2">
      <c r="A33" s="6"/>
      <c r="B33" s="24">
        <v>31101</v>
      </c>
      <c r="C33" s="25" t="s">
        <v>551</v>
      </c>
      <c r="D33" s="26">
        <v>422194.56</v>
      </c>
      <c r="E33" s="26"/>
      <c r="F33" s="27" t="s">
        <v>589</v>
      </c>
      <c r="G33" s="28" t="s">
        <v>548</v>
      </c>
      <c r="H33" s="52"/>
    </row>
    <row r="34" spans="1:10" ht="16" x14ac:dyDescent="0.2">
      <c r="A34" s="6"/>
      <c r="B34" s="24">
        <v>31301</v>
      </c>
      <c r="C34" s="25" t="s">
        <v>552</v>
      </c>
      <c r="D34" s="26">
        <v>174287.4</v>
      </c>
      <c r="E34" s="26"/>
      <c r="F34" s="27" t="s">
        <v>589</v>
      </c>
      <c r="G34" s="59" t="s">
        <v>548</v>
      </c>
      <c r="H34" s="52"/>
    </row>
    <row r="35" spans="1:10" ht="48" x14ac:dyDescent="0.2">
      <c r="A35" s="6"/>
      <c r="B35" s="24">
        <v>31401</v>
      </c>
      <c r="C35" s="25" t="s">
        <v>553</v>
      </c>
      <c r="D35" s="26">
        <v>516548.65</v>
      </c>
      <c r="E35" s="26"/>
      <c r="F35" s="27" t="s">
        <v>589</v>
      </c>
      <c r="G35" s="28" t="s">
        <v>548</v>
      </c>
      <c r="H35" s="52" t="s">
        <v>701</v>
      </c>
      <c r="J35" s="60"/>
    </row>
    <row r="36" spans="1:10" ht="16" x14ac:dyDescent="0.2">
      <c r="A36" s="6"/>
      <c r="B36" s="24">
        <v>31501</v>
      </c>
      <c r="C36" s="25" t="s">
        <v>554</v>
      </c>
      <c r="D36" s="26">
        <v>2657.5992000000001</v>
      </c>
      <c r="E36" s="26"/>
      <c r="F36" s="27" t="s">
        <v>589</v>
      </c>
      <c r="G36" s="59" t="s">
        <v>548</v>
      </c>
      <c r="H36" s="52"/>
    </row>
    <row r="37" spans="1:10" ht="16" x14ac:dyDescent="0.2">
      <c r="A37" s="6"/>
      <c r="B37" s="24">
        <v>31701</v>
      </c>
      <c r="C37" s="25" t="s">
        <v>555</v>
      </c>
      <c r="D37" s="26">
        <v>296778.99</v>
      </c>
      <c r="E37" s="26"/>
      <c r="F37" s="27" t="s">
        <v>589</v>
      </c>
      <c r="G37" s="59" t="s">
        <v>548</v>
      </c>
      <c r="H37" s="52"/>
    </row>
    <row r="38" spans="1:10" ht="101.25" customHeight="1" x14ac:dyDescent="0.2">
      <c r="A38" s="6"/>
      <c r="B38" s="24">
        <v>31801</v>
      </c>
      <c r="C38" s="25" t="s">
        <v>556</v>
      </c>
      <c r="D38" s="26">
        <v>926743.72739999986</v>
      </c>
      <c r="E38" s="26"/>
      <c r="F38" s="27" t="s">
        <v>589</v>
      </c>
      <c r="G38" s="28" t="s">
        <v>548</v>
      </c>
      <c r="H38" s="52" t="s">
        <v>702</v>
      </c>
      <c r="J38" s="50"/>
    </row>
    <row r="39" spans="1:10" ht="16" x14ac:dyDescent="0.2">
      <c r="A39" s="6"/>
      <c r="B39" s="24">
        <v>31902</v>
      </c>
      <c r="C39" s="25" t="s">
        <v>557</v>
      </c>
      <c r="D39" s="26">
        <v>96298</v>
      </c>
      <c r="E39" s="26"/>
      <c r="F39" s="27" t="s">
        <v>589</v>
      </c>
      <c r="G39" s="59" t="s">
        <v>548</v>
      </c>
      <c r="H39" s="52"/>
    </row>
    <row r="40" spans="1:10" ht="146.25" customHeight="1" x14ac:dyDescent="0.2">
      <c r="A40" s="6"/>
      <c r="B40" s="24">
        <v>32201</v>
      </c>
      <c r="C40" s="25" t="s">
        <v>558</v>
      </c>
      <c r="D40" s="26">
        <v>4200409.2</v>
      </c>
      <c r="E40" s="26"/>
      <c r="F40" s="27" t="s">
        <v>589</v>
      </c>
      <c r="G40" s="28" t="s">
        <v>548</v>
      </c>
      <c r="H40" s="52" t="s">
        <v>703</v>
      </c>
      <c r="J40" s="50"/>
    </row>
    <row r="41" spans="1:10" ht="61.5" customHeight="1" x14ac:dyDescent="0.2">
      <c r="A41" s="6"/>
      <c r="B41" s="24">
        <v>32302</v>
      </c>
      <c r="C41" s="25" t="s">
        <v>559</v>
      </c>
      <c r="D41" s="26">
        <v>2164733.94</v>
      </c>
      <c r="E41" s="26"/>
      <c r="F41" s="27" t="s">
        <v>589</v>
      </c>
      <c r="G41" s="28" t="s">
        <v>548</v>
      </c>
      <c r="H41" s="52" t="s">
        <v>704</v>
      </c>
      <c r="J41" s="50"/>
    </row>
    <row r="42" spans="1:10" ht="16" x14ac:dyDescent="0.2">
      <c r="A42" s="6"/>
      <c r="B42" s="24">
        <v>32303</v>
      </c>
      <c r="C42" s="25" t="s">
        <v>560</v>
      </c>
      <c r="D42" s="26">
        <v>360000</v>
      </c>
      <c r="E42" s="26"/>
      <c r="F42" s="27" t="s">
        <v>589</v>
      </c>
      <c r="G42" s="28" t="s">
        <v>548</v>
      </c>
      <c r="H42" s="52"/>
    </row>
    <row r="43" spans="1:10" ht="16" x14ac:dyDescent="0.2">
      <c r="A43" s="6"/>
      <c r="B43" s="24">
        <v>32503</v>
      </c>
      <c r="C43" s="25" t="s">
        <v>561</v>
      </c>
      <c r="D43" s="26">
        <v>46771.199999999997</v>
      </c>
      <c r="E43" s="26"/>
      <c r="F43" s="27" t="s">
        <v>589</v>
      </c>
      <c r="G43" s="28" t="s">
        <v>548</v>
      </c>
      <c r="H43" s="52"/>
    </row>
    <row r="44" spans="1:10" ht="16" x14ac:dyDescent="0.2">
      <c r="A44" s="6"/>
      <c r="B44" s="24">
        <v>32601</v>
      </c>
      <c r="C44" s="25" t="s">
        <v>562</v>
      </c>
      <c r="D44" s="26">
        <v>58298.400000000001</v>
      </c>
      <c r="E44" s="26"/>
      <c r="F44" s="27" t="s">
        <v>589</v>
      </c>
      <c r="G44" s="28" t="s">
        <v>548</v>
      </c>
      <c r="H44" s="52"/>
    </row>
    <row r="45" spans="1:10" ht="48" x14ac:dyDescent="0.2">
      <c r="A45" s="6"/>
      <c r="B45" s="24">
        <v>32701</v>
      </c>
      <c r="C45" s="25" t="s">
        <v>563</v>
      </c>
      <c r="D45" s="26">
        <v>441500.08</v>
      </c>
      <c r="E45" s="26"/>
      <c r="F45" s="27" t="s">
        <v>589</v>
      </c>
      <c r="G45" s="28" t="s">
        <v>548</v>
      </c>
      <c r="H45" s="52" t="s">
        <v>705</v>
      </c>
      <c r="J45" s="50"/>
    </row>
    <row r="46" spans="1:10" ht="16" x14ac:dyDescent="0.2">
      <c r="A46" s="6"/>
      <c r="B46" s="24">
        <v>33101</v>
      </c>
      <c r="C46" s="25" t="s">
        <v>564</v>
      </c>
      <c r="D46" s="26">
        <v>304094.28000000003</v>
      </c>
      <c r="E46" s="26"/>
      <c r="F46" s="27" t="s">
        <v>589</v>
      </c>
      <c r="G46" s="28" t="s">
        <v>548</v>
      </c>
      <c r="H46" s="52"/>
    </row>
    <row r="47" spans="1:10" ht="16" x14ac:dyDescent="0.2">
      <c r="A47" s="6"/>
      <c r="B47" s="24">
        <v>33105</v>
      </c>
      <c r="C47" s="25" t="s">
        <v>565</v>
      </c>
      <c r="D47" s="26">
        <v>18880</v>
      </c>
      <c r="E47" s="26"/>
      <c r="F47" s="27" t="s">
        <v>589</v>
      </c>
      <c r="G47" s="28" t="s">
        <v>548</v>
      </c>
      <c r="H47" s="52"/>
    </row>
    <row r="48" spans="1:10" ht="16" x14ac:dyDescent="0.2">
      <c r="A48" s="6"/>
      <c r="B48" s="24">
        <v>33301</v>
      </c>
      <c r="C48" s="25" t="s">
        <v>697</v>
      </c>
      <c r="D48" s="26">
        <v>9207825.3800000008</v>
      </c>
      <c r="E48" s="26"/>
      <c r="F48" s="27" t="s">
        <v>589</v>
      </c>
      <c r="G48" s="28" t="s">
        <v>547</v>
      </c>
      <c r="H48" s="52"/>
    </row>
    <row r="49" spans="1:10" ht="79.5" customHeight="1" x14ac:dyDescent="0.2">
      <c r="A49" s="6"/>
      <c r="B49" s="24">
        <v>33401</v>
      </c>
      <c r="C49" s="25" t="s">
        <v>566</v>
      </c>
      <c r="D49" s="26">
        <v>1731354</v>
      </c>
      <c r="E49" s="26"/>
      <c r="F49" s="27" t="s">
        <v>589</v>
      </c>
      <c r="G49" s="28" t="s">
        <v>688</v>
      </c>
      <c r="H49" s="52" t="s">
        <v>695</v>
      </c>
      <c r="J49" s="50"/>
    </row>
    <row r="50" spans="1:10" ht="16" x14ac:dyDescent="0.2">
      <c r="A50" s="6"/>
      <c r="B50" s="24">
        <v>33601</v>
      </c>
      <c r="C50" s="25" t="s">
        <v>567</v>
      </c>
      <c r="D50" s="26">
        <v>278364</v>
      </c>
      <c r="E50" s="26"/>
      <c r="F50" s="27" t="s">
        <v>589</v>
      </c>
      <c r="G50" s="28" t="s">
        <v>548</v>
      </c>
      <c r="H50" s="52"/>
    </row>
    <row r="51" spans="1:10" ht="16" x14ac:dyDescent="0.2">
      <c r="A51" s="6"/>
      <c r="B51" s="24">
        <v>33603</v>
      </c>
      <c r="C51" s="25" t="s">
        <v>568</v>
      </c>
      <c r="D51" s="26">
        <v>34842.5</v>
      </c>
      <c r="E51" s="26"/>
      <c r="F51" s="27" t="s">
        <v>589</v>
      </c>
      <c r="G51" s="28" t="s">
        <v>548</v>
      </c>
      <c r="H51" s="52"/>
    </row>
    <row r="52" spans="1:10" ht="105.75" customHeight="1" x14ac:dyDescent="0.2">
      <c r="A52" s="6"/>
      <c r="B52" s="24">
        <v>33604</v>
      </c>
      <c r="C52" s="25" t="s">
        <v>569</v>
      </c>
      <c r="D52" s="26">
        <v>4666805.74</v>
      </c>
      <c r="E52" s="26"/>
      <c r="F52" s="27" t="s">
        <v>589</v>
      </c>
      <c r="G52" s="28" t="s">
        <v>548</v>
      </c>
      <c r="H52" s="52" t="s">
        <v>713</v>
      </c>
      <c r="J52" s="50"/>
    </row>
    <row r="53" spans="1:10" ht="16" x14ac:dyDescent="0.2">
      <c r="A53" s="6"/>
      <c r="B53" s="24">
        <v>33801</v>
      </c>
      <c r="C53" s="25" t="s">
        <v>570</v>
      </c>
      <c r="D53" s="26">
        <v>1942758</v>
      </c>
      <c r="E53" s="26"/>
      <c r="F53" s="27" t="s">
        <v>589</v>
      </c>
      <c r="G53" s="28" t="s">
        <v>548</v>
      </c>
      <c r="H53" s="52"/>
    </row>
    <row r="54" spans="1:10" ht="16" x14ac:dyDescent="0.2">
      <c r="A54" s="6"/>
      <c r="B54" s="24">
        <v>33903</v>
      </c>
      <c r="C54" s="25" t="s">
        <v>571</v>
      </c>
      <c r="D54" s="26">
        <v>15600</v>
      </c>
      <c r="E54" s="26"/>
      <c r="F54" s="27" t="s">
        <v>589</v>
      </c>
      <c r="G54" s="28" t="s">
        <v>548</v>
      </c>
      <c r="H54" s="52"/>
    </row>
    <row r="55" spans="1:10" ht="80" x14ac:dyDescent="0.2">
      <c r="A55" s="6"/>
      <c r="B55" s="24">
        <v>34501</v>
      </c>
      <c r="C55" s="25" t="s">
        <v>572</v>
      </c>
      <c r="D55" s="26">
        <v>630000</v>
      </c>
      <c r="E55" s="26"/>
      <c r="F55" s="27" t="s">
        <v>589</v>
      </c>
      <c r="G55" s="28" t="s">
        <v>548</v>
      </c>
      <c r="H55" s="52" t="s">
        <v>706</v>
      </c>
      <c r="J55" s="50"/>
    </row>
    <row r="56" spans="1:10" ht="16" x14ac:dyDescent="0.2">
      <c r="A56" s="6"/>
      <c r="B56" s="24">
        <v>34701</v>
      </c>
      <c r="C56" s="25" t="s">
        <v>696</v>
      </c>
      <c r="D56" s="26">
        <v>465524.62</v>
      </c>
      <c r="E56" s="26"/>
      <c r="F56" s="27" t="s">
        <v>589</v>
      </c>
      <c r="G56" s="28" t="s">
        <v>548</v>
      </c>
      <c r="H56" s="52"/>
    </row>
    <row r="57" spans="1:10" ht="48" x14ac:dyDescent="0.2">
      <c r="A57" s="6"/>
      <c r="B57" s="24">
        <v>35101</v>
      </c>
      <c r="C57" s="25" t="s">
        <v>573</v>
      </c>
      <c r="D57" s="26">
        <v>528045.01</v>
      </c>
      <c r="E57" s="26"/>
      <c r="F57" s="27" t="s">
        <v>589</v>
      </c>
      <c r="G57" s="28" t="s">
        <v>548</v>
      </c>
      <c r="H57" s="52" t="s">
        <v>707</v>
      </c>
      <c r="J57" s="50"/>
    </row>
    <row r="58" spans="1:10" ht="16" x14ac:dyDescent="0.2">
      <c r="A58" s="6"/>
      <c r="B58" s="24">
        <v>35201</v>
      </c>
      <c r="C58" s="25" t="s">
        <v>574</v>
      </c>
      <c r="D58" s="26">
        <v>126800</v>
      </c>
      <c r="E58" s="26"/>
      <c r="F58" s="27" t="s">
        <v>589</v>
      </c>
      <c r="G58" s="28" t="s">
        <v>548</v>
      </c>
      <c r="H58" s="52"/>
    </row>
    <row r="59" spans="1:10" ht="16" x14ac:dyDescent="0.2">
      <c r="A59" s="6"/>
      <c r="B59" s="24">
        <v>35301</v>
      </c>
      <c r="C59" s="25" t="s">
        <v>575</v>
      </c>
      <c r="D59" s="26">
        <v>142270</v>
      </c>
      <c r="E59" s="26"/>
      <c r="F59" s="27" t="s">
        <v>589</v>
      </c>
      <c r="G59" s="28" t="s">
        <v>548</v>
      </c>
      <c r="H59" s="52"/>
    </row>
    <row r="60" spans="1:10" ht="137.25" customHeight="1" x14ac:dyDescent="0.2">
      <c r="A60" s="6"/>
      <c r="B60" s="24">
        <v>35501</v>
      </c>
      <c r="C60" s="25" t="s">
        <v>576</v>
      </c>
      <c r="D60" s="26">
        <v>740160</v>
      </c>
      <c r="E60" s="26"/>
      <c r="F60" s="27" t="s">
        <v>589</v>
      </c>
      <c r="G60" s="28" t="s">
        <v>548</v>
      </c>
      <c r="H60" s="52" t="s">
        <v>714</v>
      </c>
      <c r="J60" s="50"/>
    </row>
    <row r="61" spans="1:10" ht="16" x14ac:dyDescent="0.2">
      <c r="A61" s="6"/>
      <c r="B61" s="24">
        <v>35701</v>
      </c>
      <c r="C61" s="25" t="s">
        <v>577</v>
      </c>
      <c r="D61" s="26">
        <v>17280</v>
      </c>
      <c r="E61" s="26"/>
      <c r="F61" s="27" t="s">
        <v>589</v>
      </c>
      <c r="G61" s="28" t="s">
        <v>549</v>
      </c>
      <c r="H61" s="52"/>
    </row>
    <row r="62" spans="1:10" ht="48" x14ac:dyDescent="0.2">
      <c r="A62" s="6"/>
      <c r="B62" s="24">
        <v>35801</v>
      </c>
      <c r="C62" s="25" t="s">
        <v>578</v>
      </c>
      <c r="D62" s="26">
        <v>735357.24</v>
      </c>
      <c r="E62" s="26"/>
      <c r="F62" s="27" t="s">
        <v>589</v>
      </c>
      <c r="G62" s="28" t="s">
        <v>549</v>
      </c>
      <c r="H62" s="52" t="s">
        <v>708</v>
      </c>
    </row>
    <row r="63" spans="1:10" ht="16" x14ac:dyDescent="0.2">
      <c r="A63" s="6"/>
      <c r="B63" s="24">
        <v>35901</v>
      </c>
      <c r="C63" s="25" t="s">
        <v>579</v>
      </c>
      <c r="D63" s="26">
        <v>253440</v>
      </c>
      <c r="E63" s="26"/>
      <c r="F63" s="27" t="s">
        <v>589</v>
      </c>
      <c r="G63" s="28" t="s">
        <v>548</v>
      </c>
      <c r="H63" s="52"/>
    </row>
    <row r="64" spans="1:10" ht="64" x14ac:dyDescent="0.2">
      <c r="A64" s="6"/>
      <c r="B64" s="24">
        <v>36101</v>
      </c>
      <c r="C64" s="25" t="s">
        <v>580</v>
      </c>
      <c r="D64" s="26">
        <v>687592.55</v>
      </c>
      <c r="E64" s="26"/>
      <c r="F64" s="27" t="s">
        <v>589</v>
      </c>
      <c r="G64" s="28" t="s">
        <v>548</v>
      </c>
      <c r="H64" s="52" t="s">
        <v>709</v>
      </c>
      <c r="J64" s="50"/>
    </row>
    <row r="65" spans="1:57" ht="149.25" customHeight="1" x14ac:dyDescent="0.2">
      <c r="A65" s="6"/>
      <c r="B65" s="24">
        <v>36301</v>
      </c>
      <c r="C65" s="25" t="s">
        <v>581</v>
      </c>
      <c r="D65" s="26">
        <v>967500</v>
      </c>
      <c r="E65" s="26"/>
      <c r="F65" s="27" t="s">
        <v>589</v>
      </c>
      <c r="G65" s="28" t="s">
        <v>548</v>
      </c>
      <c r="H65" s="52" t="s">
        <v>715</v>
      </c>
      <c r="J65" s="50"/>
    </row>
    <row r="66" spans="1:57" ht="16" x14ac:dyDescent="0.2">
      <c r="A66" s="6"/>
      <c r="B66" s="24">
        <v>36501</v>
      </c>
      <c r="C66" s="25" t="s">
        <v>582</v>
      </c>
      <c r="D66" s="26">
        <v>357000</v>
      </c>
      <c r="E66" s="26"/>
      <c r="F66" s="27" t="s">
        <v>589</v>
      </c>
      <c r="G66" s="28" t="s">
        <v>548</v>
      </c>
      <c r="H66" s="52"/>
    </row>
    <row r="67" spans="1:57" ht="16" x14ac:dyDescent="0.2">
      <c r="A67" s="6"/>
      <c r="B67" s="24">
        <v>36601</v>
      </c>
      <c r="C67" s="25" t="s">
        <v>583</v>
      </c>
      <c r="D67" s="26">
        <v>211000</v>
      </c>
      <c r="E67" s="26"/>
      <c r="F67" s="27" t="s">
        <v>589</v>
      </c>
      <c r="G67" s="28" t="s">
        <v>548</v>
      </c>
      <c r="H67" s="52"/>
    </row>
    <row r="68" spans="1:57" ht="16" x14ac:dyDescent="0.2">
      <c r="A68" s="6"/>
      <c r="B68" s="24">
        <v>37101</v>
      </c>
      <c r="C68" s="25" t="s">
        <v>584</v>
      </c>
      <c r="D68" s="26">
        <v>139406.66639999999</v>
      </c>
      <c r="E68" s="26"/>
      <c r="F68" s="27" t="s">
        <v>589</v>
      </c>
      <c r="G68" s="28" t="s">
        <v>548</v>
      </c>
      <c r="H68" s="52"/>
    </row>
    <row r="69" spans="1:57" ht="16" x14ac:dyDescent="0.2">
      <c r="A69" s="6"/>
      <c r="B69" s="24">
        <v>37204</v>
      </c>
      <c r="C69" s="25" t="s">
        <v>585</v>
      </c>
      <c r="D69" s="26">
        <v>83776</v>
      </c>
      <c r="E69" s="26"/>
      <c r="F69" s="27" t="s">
        <v>589</v>
      </c>
      <c r="G69" s="28" t="s">
        <v>548</v>
      </c>
      <c r="H69" s="52"/>
    </row>
    <row r="70" spans="1:57" ht="16" x14ac:dyDescent="0.2">
      <c r="A70" s="6"/>
      <c r="B70" s="24">
        <v>37501</v>
      </c>
      <c r="C70" s="25" t="s">
        <v>586</v>
      </c>
      <c r="D70" s="26">
        <v>6212797.7000000002</v>
      </c>
      <c r="E70" s="26"/>
      <c r="F70" s="27" t="s">
        <v>589</v>
      </c>
      <c r="G70" s="28" t="s">
        <v>548</v>
      </c>
      <c r="H70" s="52"/>
    </row>
    <row r="71" spans="1:57" ht="16" x14ac:dyDescent="0.2">
      <c r="A71" s="6"/>
      <c r="B71" s="24">
        <v>38301</v>
      </c>
      <c r="C71" s="25" t="s">
        <v>587</v>
      </c>
      <c r="D71" s="26">
        <v>772300</v>
      </c>
      <c r="E71" s="26"/>
      <c r="F71" s="27" t="s">
        <v>589</v>
      </c>
      <c r="G71" s="28" t="s">
        <v>548</v>
      </c>
      <c r="H71" s="52"/>
    </row>
    <row r="72" spans="1:57" ht="16" x14ac:dyDescent="0.2">
      <c r="A72" s="6"/>
      <c r="B72" s="24">
        <v>38501</v>
      </c>
      <c r="C72" s="25" t="s">
        <v>588</v>
      </c>
      <c r="D72" s="26">
        <v>68134</v>
      </c>
      <c r="E72" s="26"/>
      <c r="F72" s="27" t="s">
        <v>589</v>
      </c>
      <c r="G72" s="28" t="s">
        <v>548</v>
      </c>
      <c r="H72" s="52"/>
      <c r="I72" t="s">
        <v>14</v>
      </c>
      <c r="J72" t="s">
        <v>14</v>
      </c>
      <c r="K72" t="s">
        <v>14</v>
      </c>
      <c r="L72" t="s">
        <v>14</v>
      </c>
      <c r="M72" t="s">
        <v>14</v>
      </c>
      <c r="N72" t="s">
        <v>14</v>
      </c>
      <c r="O72" t="s">
        <v>14</v>
      </c>
      <c r="P72" t="s">
        <v>14</v>
      </c>
      <c r="Q72" t="s">
        <v>14</v>
      </c>
      <c r="R72" t="s">
        <v>14</v>
      </c>
      <c r="S72" t="s">
        <v>14</v>
      </c>
      <c r="T72" t="s">
        <v>14</v>
      </c>
      <c r="U72" t="s">
        <v>14</v>
      </c>
      <c r="V72" t="s">
        <v>14</v>
      </c>
      <c r="W72" t="s">
        <v>14</v>
      </c>
      <c r="X72" t="s">
        <v>14</v>
      </c>
      <c r="Y72" t="s">
        <v>14</v>
      </c>
      <c r="Z72" t="s">
        <v>14</v>
      </c>
      <c r="AA72" t="s">
        <v>14</v>
      </c>
      <c r="AB72" t="s">
        <v>14</v>
      </c>
      <c r="AC72" t="s">
        <v>14</v>
      </c>
      <c r="AD72" t="s">
        <v>14</v>
      </c>
      <c r="AE72" t="s">
        <v>14</v>
      </c>
      <c r="AF72" t="s">
        <v>14</v>
      </c>
      <c r="AG72" t="s">
        <v>14</v>
      </c>
      <c r="AH72" t="s">
        <v>14</v>
      </c>
      <c r="AI72" t="s">
        <v>14</v>
      </c>
      <c r="AJ72" t="s">
        <v>14</v>
      </c>
      <c r="AK72" t="s">
        <v>14</v>
      </c>
      <c r="AL72" t="s">
        <v>14</v>
      </c>
      <c r="AM72" t="s">
        <v>14</v>
      </c>
      <c r="AN72" t="s">
        <v>14</v>
      </c>
      <c r="AO72" t="s">
        <v>14</v>
      </c>
      <c r="AP72" t="s">
        <v>14</v>
      </c>
      <c r="AQ72" t="s">
        <v>14</v>
      </c>
      <c r="AR72" t="s">
        <v>14</v>
      </c>
      <c r="AS72" t="s">
        <v>14</v>
      </c>
      <c r="AT72" t="s">
        <v>14</v>
      </c>
      <c r="AU72" t="s">
        <v>14</v>
      </c>
      <c r="AV72" t="s">
        <v>14</v>
      </c>
      <c r="AW72" t="s">
        <v>14</v>
      </c>
      <c r="AX72" t="s">
        <v>14</v>
      </c>
      <c r="AY72" t="s">
        <v>14</v>
      </c>
      <c r="AZ72" t="s">
        <v>14</v>
      </c>
      <c r="BA72" t="s">
        <v>14</v>
      </c>
      <c r="BB72" t="s">
        <v>14</v>
      </c>
      <c r="BC72" t="s">
        <v>14</v>
      </c>
      <c r="BD72" t="s">
        <v>14</v>
      </c>
      <c r="BE72" t="s">
        <v>14</v>
      </c>
    </row>
    <row r="73" spans="1:57" ht="16" x14ac:dyDescent="0.2">
      <c r="A73" s="6"/>
      <c r="B73" s="24">
        <v>39901</v>
      </c>
      <c r="C73" s="25" t="s">
        <v>690</v>
      </c>
      <c r="D73" s="26">
        <f>2584344.94-'ANEXO 2 POR ARTICULO Y PARTIDA'!G508</f>
        <v>1734000</v>
      </c>
      <c r="E73" s="26"/>
      <c r="F73" s="27" t="s">
        <v>589</v>
      </c>
      <c r="G73" s="28" t="s">
        <v>548</v>
      </c>
      <c r="H73" s="52"/>
    </row>
    <row r="74" spans="1:57" ht="16" x14ac:dyDescent="0.2">
      <c r="A74" s="6"/>
      <c r="B74" s="24">
        <v>39901</v>
      </c>
      <c r="C74" s="25" t="s">
        <v>691</v>
      </c>
      <c r="D74" s="26">
        <v>850344.94</v>
      </c>
      <c r="E74" s="26"/>
      <c r="F74" s="27" t="s">
        <v>589</v>
      </c>
      <c r="G74" s="28" t="s">
        <v>692</v>
      </c>
      <c r="H74" s="52"/>
    </row>
    <row r="75" spans="1:57" ht="15" customHeight="1" x14ac:dyDescent="0.2">
      <c r="A75" s="8" t="s">
        <v>508</v>
      </c>
      <c r="B75" s="16"/>
      <c r="C75" s="17" t="s">
        <v>509</v>
      </c>
      <c r="D75" s="18">
        <f>SUM(D33:D74)</f>
        <v>43630474.373000003</v>
      </c>
      <c r="E75" s="18"/>
      <c r="F75" s="17"/>
      <c r="G75" s="19" t="s">
        <v>14</v>
      </c>
      <c r="H75" s="52"/>
    </row>
    <row r="76" spans="1:57" ht="16" x14ac:dyDescent="0.2">
      <c r="A76" s="6"/>
      <c r="B76" s="24">
        <v>51101</v>
      </c>
      <c r="C76" s="25" t="s">
        <v>510</v>
      </c>
      <c r="D76" s="26">
        <v>84510.733200000002</v>
      </c>
      <c r="E76" s="26"/>
      <c r="F76" s="27" t="s">
        <v>589</v>
      </c>
      <c r="G76" s="28" t="s">
        <v>548</v>
      </c>
      <c r="H76" s="52"/>
    </row>
    <row r="77" spans="1:57" ht="16" x14ac:dyDescent="0.2">
      <c r="A77" s="6"/>
      <c r="B77" s="24">
        <v>51501</v>
      </c>
      <c r="C77" s="25" t="s">
        <v>616</v>
      </c>
      <c r="D77" s="26">
        <v>811961.04</v>
      </c>
      <c r="E77" s="26"/>
      <c r="F77" s="27" t="s">
        <v>589</v>
      </c>
      <c r="G77" s="28" t="s">
        <v>692</v>
      </c>
      <c r="H77" s="52"/>
    </row>
    <row r="78" spans="1:57" ht="16" x14ac:dyDescent="0.2">
      <c r="A78" s="6"/>
      <c r="B78" s="24">
        <v>51901</v>
      </c>
      <c r="C78" s="25" t="s">
        <v>590</v>
      </c>
      <c r="D78" s="26">
        <v>90244.800000000003</v>
      </c>
      <c r="E78" s="26"/>
      <c r="F78" s="27" t="s">
        <v>589</v>
      </c>
      <c r="G78" s="28" t="s">
        <v>548</v>
      </c>
      <c r="H78" s="52"/>
    </row>
    <row r="79" spans="1:57" ht="16" x14ac:dyDescent="0.2">
      <c r="A79" s="6"/>
      <c r="B79" s="24">
        <v>52101</v>
      </c>
      <c r="C79" s="25" t="s">
        <v>591</v>
      </c>
      <c r="D79" s="26">
        <v>21776</v>
      </c>
      <c r="E79" s="26"/>
      <c r="F79" s="27" t="s">
        <v>589</v>
      </c>
      <c r="G79" s="28" t="s">
        <v>548</v>
      </c>
      <c r="H79" s="52"/>
    </row>
    <row r="80" spans="1:57" ht="16" x14ac:dyDescent="0.2">
      <c r="A80" s="6"/>
      <c r="B80" s="24">
        <v>52301</v>
      </c>
      <c r="C80" s="25" t="s">
        <v>592</v>
      </c>
      <c r="D80" s="26">
        <v>51998</v>
      </c>
      <c r="E80" s="26"/>
      <c r="F80" s="27" t="s">
        <v>589</v>
      </c>
      <c r="G80" s="28" t="s">
        <v>548</v>
      </c>
      <c r="H80" s="52"/>
    </row>
    <row r="81" spans="1:8" ht="16" x14ac:dyDescent="0.2">
      <c r="A81" s="6"/>
      <c r="B81" s="24">
        <v>59101</v>
      </c>
      <c r="C81" s="25" t="s">
        <v>540</v>
      </c>
      <c r="D81" s="26">
        <v>66000</v>
      </c>
      <c r="E81" s="26"/>
      <c r="F81" s="27" t="s">
        <v>589</v>
      </c>
      <c r="G81" s="28" t="s">
        <v>548</v>
      </c>
      <c r="H81" s="52"/>
    </row>
    <row r="82" spans="1:8" x14ac:dyDescent="0.2">
      <c r="A82" s="8" t="s">
        <v>550</v>
      </c>
      <c r="B82" s="16"/>
      <c r="C82" s="17" t="s">
        <v>541</v>
      </c>
      <c r="D82" s="18">
        <f>SUM(D76:D81)</f>
        <v>1126490.5732</v>
      </c>
      <c r="E82" s="18"/>
      <c r="F82" s="18"/>
      <c r="G82" s="19"/>
      <c r="H82" s="52"/>
    </row>
    <row r="83" spans="1:8" x14ac:dyDescent="0.2">
      <c r="A83" s="35"/>
      <c r="B83" s="36"/>
      <c r="C83" s="36" t="s">
        <v>687</v>
      </c>
      <c r="D83" s="37">
        <f>+D32+D75+D82</f>
        <v>69492336.900199994</v>
      </c>
      <c r="E83" s="37"/>
      <c r="F83" s="37"/>
      <c r="G83" s="38"/>
    </row>
    <row r="84" spans="1:8" x14ac:dyDescent="0.2">
      <c r="A84" s="68" t="s">
        <v>686</v>
      </c>
      <c r="B84" s="20">
        <v>34102</v>
      </c>
      <c r="C84" s="21" t="s">
        <v>685</v>
      </c>
      <c r="D84" s="46">
        <v>20000</v>
      </c>
    </row>
    <row r="85" spans="1:8" x14ac:dyDescent="0.2">
      <c r="A85" s="68"/>
      <c r="B85" s="20">
        <v>39207</v>
      </c>
      <c r="C85" s="21" t="s">
        <v>685</v>
      </c>
      <c r="D85" s="46">
        <v>10560</v>
      </c>
    </row>
    <row r="86" spans="1:8" x14ac:dyDescent="0.2">
      <c r="A86" s="68"/>
      <c r="B86" s="20">
        <v>39801</v>
      </c>
      <c r="C86" s="21" t="s">
        <v>685</v>
      </c>
      <c r="D86" s="46">
        <v>2708328</v>
      </c>
    </row>
    <row r="87" spans="1:8" x14ac:dyDescent="0.2">
      <c r="A87" s="68"/>
      <c r="B87" s="20">
        <v>39202</v>
      </c>
      <c r="C87" s="21" t="s">
        <v>685</v>
      </c>
      <c r="D87" s="46">
        <v>147660</v>
      </c>
    </row>
    <row r="88" spans="1:8" ht="16" thickBot="1" x14ac:dyDescent="0.25">
      <c r="A88" s="35"/>
      <c r="B88" s="36"/>
      <c r="C88" s="36" t="s">
        <v>542</v>
      </c>
      <c r="D88" s="47">
        <f>SUM(D83:D87)</f>
        <v>72378884.900199994</v>
      </c>
    </row>
    <row r="89" spans="1:8" ht="16" thickTop="1" x14ac:dyDescent="0.2"/>
    <row r="90" spans="1:8" x14ac:dyDescent="0.2">
      <c r="C90" s="69" t="s">
        <v>698</v>
      </c>
    </row>
    <row r="91" spans="1:8" x14ac:dyDescent="0.2">
      <c r="C91" s="69"/>
    </row>
    <row r="92" spans="1:8" x14ac:dyDescent="0.2">
      <c r="C92" s="69"/>
    </row>
    <row r="93" spans="1:8" x14ac:dyDescent="0.2">
      <c r="C93" s="69"/>
    </row>
  </sheetData>
  <autoFilter ref="D6:H6" xr:uid="{4AF385AE-C057-4D61-92BE-2DA1971BE598}"/>
  <mergeCells count="3">
    <mergeCell ref="I1:K3"/>
    <mergeCell ref="A84:A87"/>
    <mergeCell ref="C90:C93"/>
  </mergeCells>
  <phoneticPr fontId="6" type="noConversion"/>
  <pageMargins left="0.70866141732283472" right="0.70866141732283472" top="0.74803149606299213" bottom="0.74803149606299213" header="0.31496062992125984" footer="0.31496062992125984"/>
  <pageSetup paperSize="5"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ANEXO 2 POR ARTICULO Y PARTIDA</vt:lpstr>
      <vt:lpstr>ANEXO 1 POR PARTIDA Y CAPITULO</vt:lpstr>
      <vt:lpstr>'ANEXO 1 POR PARTIDA Y CAPITULO'!Títulos_a_imprimir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Magaly</dc:creator>
  <cp:lastModifiedBy>Microsoft Office User</cp:lastModifiedBy>
  <cp:lastPrinted>2023-05-29T15:21:55Z</cp:lastPrinted>
  <dcterms:created xsi:type="dcterms:W3CDTF">2023-05-08T17:47:02Z</dcterms:created>
  <dcterms:modified xsi:type="dcterms:W3CDTF">2023-05-29T15:22:04Z</dcterms:modified>
</cp:coreProperties>
</file>