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424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8" i="1" l="1"/>
  <c r="AB28" i="1"/>
  <c r="Y28" i="1"/>
  <c r="X28" i="1"/>
  <c r="W28" i="1"/>
  <c r="V28" i="1"/>
  <c r="S28" i="1"/>
  <c r="P28" i="1"/>
  <c r="O28" i="1"/>
  <c r="N28" i="1"/>
  <c r="M28" i="1"/>
  <c r="L28" i="1"/>
  <c r="K28" i="1"/>
  <c r="J28" i="1"/>
  <c r="I28" i="1"/>
  <c r="H28" i="1"/>
  <c r="G28" i="1"/>
  <c r="F28" i="1"/>
  <c r="AD24" i="1"/>
  <c r="Z24" i="1"/>
  <c r="AA24" i="1" s="1"/>
  <c r="U24" i="1"/>
  <c r="T24" i="1"/>
  <c r="Q24" i="1"/>
  <c r="R24" i="1" s="1"/>
  <c r="AD23" i="1"/>
  <c r="Z23" i="1"/>
  <c r="AA23" i="1" s="1"/>
  <c r="T23" i="1"/>
  <c r="U23" i="1" s="1"/>
  <c r="Q23" i="1"/>
  <c r="R23" i="1" s="1"/>
  <c r="AD22" i="1"/>
  <c r="Z22" i="1"/>
  <c r="AA22" i="1" s="1"/>
  <c r="T22" i="1"/>
  <c r="U22" i="1" s="1"/>
  <c r="Q22" i="1"/>
  <c r="R22" i="1" s="1"/>
  <c r="AD21" i="1"/>
  <c r="Z21" i="1"/>
  <c r="AA21" i="1" s="1"/>
  <c r="T21" i="1"/>
  <c r="U21" i="1" s="1"/>
  <c r="Q21" i="1"/>
  <c r="R21" i="1" s="1"/>
  <c r="AD20" i="1"/>
  <c r="Z20" i="1"/>
  <c r="AA20" i="1" s="1"/>
  <c r="T20" i="1"/>
  <c r="U20" i="1" s="1"/>
  <c r="Q20" i="1"/>
  <c r="R20" i="1" s="1"/>
  <c r="AD19" i="1"/>
  <c r="Z19" i="1"/>
  <c r="AA19" i="1" s="1"/>
  <c r="T19" i="1"/>
  <c r="U19" i="1" s="1"/>
  <c r="Q19" i="1"/>
  <c r="R19" i="1" s="1"/>
  <c r="AD18" i="1"/>
  <c r="Z18" i="1"/>
  <c r="AA18" i="1" s="1"/>
  <c r="T18" i="1"/>
  <c r="U18" i="1" s="1"/>
  <c r="Q18" i="1"/>
  <c r="R18" i="1" s="1"/>
  <c r="AD17" i="1"/>
  <c r="Z17" i="1"/>
  <c r="AA17" i="1" s="1"/>
  <c r="T17" i="1"/>
  <c r="U17" i="1" s="1"/>
  <c r="Q17" i="1"/>
  <c r="R17" i="1" s="1"/>
  <c r="AD16" i="1"/>
  <c r="Z16" i="1"/>
  <c r="AA16" i="1" s="1"/>
  <c r="U16" i="1"/>
  <c r="T16" i="1"/>
  <c r="Q16" i="1"/>
  <c r="R16" i="1" s="1"/>
  <c r="AD15" i="1"/>
  <c r="Z15" i="1"/>
  <c r="AA15" i="1" s="1"/>
  <c r="T15" i="1"/>
  <c r="U15" i="1" s="1"/>
  <c r="Q15" i="1"/>
  <c r="R15" i="1" s="1"/>
  <c r="AD14" i="1"/>
  <c r="Z14" i="1"/>
  <c r="T14" i="1"/>
  <c r="Q14" i="1"/>
  <c r="R14" i="1" s="1"/>
  <c r="AE24" i="1" l="1"/>
  <c r="AE23" i="1"/>
  <c r="AE22" i="1"/>
  <c r="AE21" i="1"/>
  <c r="AE20" i="1"/>
  <c r="Z28" i="1"/>
  <c r="AE19" i="1"/>
  <c r="AE18" i="1"/>
  <c r="T28" i="1"/>
  <c r="AE17" i="1"/>
  <c r="AE16" i="1"/>
  <c r="R28" i="1"/>
  <c r="AE15" i="1"/>
  <c r="Q28" i="1"/>
  <c r="AD28" i="1"/>
  <c r="AA14" i="1"/>
  <c r="AA28" i="1" s="1"/>
  <c r="U14" i="1"/>
  <c r="U28" i="1" s="1"/>
  <c r="AE14" i="1"/>
  <c r="E28" i="1"/>
  <c r="C28" i="1"/>
  <c r="AF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E28" i="1" l="1"/>
  <c r="AF14" i="1"/>
  <c r="AF16" i="1" s="1"/>
  <c r="AF17" i="1" l="1"/>
  <c r="AF18" i="1" s="1"/>
  <c r="A10" i="1" s="1"/>
  <c r="A9" i="1"/>
</calcChain>
</file>

<file path=xl/sharedStrings.xml><?xml version="1.0" encoding="utf-8"?>
<sst xmlns="http://schemas.openxmlformats.org/spreadsheetml/2006/main" count="47" uniqueCount="28">
  <si>
    <t>Municipio: 039 Huiramba</t>
  </si>
  <si>
    <t>Ayuntamiento</t>
  </si>
  <si>
    <t>CASILLAS</t>
  </si>
  <si>
    <t>VOTOS DE PARTIDOS</t>
  </si>
  <si>
    <t>VOTOS EN CANDIDATURA COMUN 1</t>
  </si>
  <si>
    <t>VOTOS EN CANDIDATURA COMUN 2</t>
  </si>
  <si>
    <t>VOTOS EN CANDIDATURA COMUN 3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</si>
  <si>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</si>
  <si>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</si>
  <si>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</si>
  <si>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</si>
  <si>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</si>
  <si>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</si>
  <si>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</si>
  <si>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</si>
  <si>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</si>
  <si>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</si>
  <si>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</si>
  <si>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HUIRAMBA</t>
  </si>
  <si>
    <t>BÁSICA</t>
  </si>
  <si>
    <t>CONTIGUA 1</t>
  </si>
  <si>
    <t>CONTIGUA 2</t>
  </si>
  <si>
    <t>CONTIGUA 3</t>
  </si>
  <si>
    <t>EXTRAORDINARIA 1</t>
  </si>
  <si>
    <t>EXTRAORDINARIA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</si>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</sst>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28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3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66675</xdr:colOff>
      <xdr:row>12</xdr:row>
      <xdr:rowOff>53557</xdr:rowOff>
    </xdr:from>
    <xdr:ext cx="438000" cy="457467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44032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52275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3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19050</xdr:colOff>
      <xdr:row>12</xdr:row>
      <xdr:rowOff>24982</xdr:rowOff>
    </xdr:from>
    <xdr:ext cx="438000" cy="457467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476249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514350</xdr:colOff>
      <xdr:row>12</xdr:row>
      <xdr:rowOff>28575</xdr:rowOff>
    </xdr:from>
    <xdr:ext cx="450000" cy="450000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350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23</xdr:col>
      <xdr:colOff>47625</xdr:colOff>
      <xdr:row>12</xdr:row>
      <xdr:rowOff>47625</xdr:rowOff>
    </xdr:from>
    <xdr:ext cx="450000" cy="450000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1175" y="2333625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561975</xdr:colOff>
      <xdr:row>12</xdr:row>
      <xdr:rowOff>66675</xdr:rowOff>
    </xdr:from>
    <xdr:ext cx="450000" cy="450000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28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514350</xdr:colOff>
      <xdr:row>12</xdr:row>
      <xdr:rowOff>28575</xdr:rowOff>
    </xdr:from>
    <xdr:ext cx="504825" cy="504825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25" y="2314575"/>
          <a:ext cx="504825" cy="504825"/>
        </a:xfrm>
        <a:prstGeom prst="rect">
          <a:avLst/>
        </a:prstGeom>
      </xdr:spPr>
    </xdr:pic>
    <xdr:clientData/>
  </xdr:oneCellAnchor>
  <xdr:oneCellAnchor>
    <xdr:from>
      <xdr:col>23</xdr:col>
      <xdr:colOff>523875</xdr:colOff>
      <xdr:row>12</xdr:row>
      <xdr:rowOff>28575</xdr:rowOff>
    </xdr:from>
    <xdr:ext cx="504825" cy="504825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7425" y="2314575"/>
          <a:ext cx="504825" cy="504825"/>
        </a:xfrm>
        <a:prstGeom prst="rect">
          <a:avLst/>
        </a:prstGeom>
      </xdr:spPr>
    </xdr:pic>
    <xdr:clientData/>
  </xdr:oneCellAnchor>
  <xdr:oneCellAnchor>
    <xdr:from>
      <xdr:col>24</xdr:col>
      <xdr:colOff>1038225</xdr:colOff>
      <xdr:row>12</xdr:row>
      <xdr:rowOff>47625</xdr:rowOff>
    </xdr:from>
    <xdr:ext cx="504825" cy="504825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9050" y="2333625"/>
          <a:ext cx="504825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8" zoomScale="80" zoomScaleNormal="80" workbookViewId="0">
      <pane xSplit="5" ySplit="6" topLeftCell="O28" activePane="bottomRight" state="frozen"/>
      <selection activeCell="A8" sqref="A8"/>
      <selection pane="topRight" activeCell="F8" sqref="F8"/>
      <selection pane="bottomLeft" activeCell="A14" sqref="A14"/>
      <selection pane="bottomRight" activeCell="F28" sqref="F28"/>
    </sheetView>
  </sheetViews>
  <sheetFormatPr baseColWidth="10" defaultRowHeight="15" x14ac:dyDescent="0.25"/>
  <cols>
    <col min="1" max="1" width="5.140625" bestFit="1" customWidth="1"/>
    <col min="2" max="2" width="19.28515625" style="8" customWidth="1"/>
    <col min="3" max="3" width="6.5703125" style="8" bestFit="1" customWidth="1"/>
    <col min="4" max="4" width="10.8554687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4" width="15.85546875" customWidth="1"/>
    <col min="25" max="25" width="23.7109375" customWidth="1"/>
    <col min="26" max="26" width="11.7109375" bestFit="1" customWidth="1"/>
    <col min="27" max="27" width="11.85546875" bestFit="1" customWidth="1"/>
    <col min="28" max="31" width="9.7109375" customWidth="1"/>
    <col min="32" max="32" width="0" hidden="1" customWidth="1"/>
  </cols>
  <sheetData>
    <row r="1" spans="1:32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2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2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2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2" ht="15" customHeight="1" x14ac:dyDescent="0.25">
      <c r="B5" s="1"/>
      <c r="C5" s="1"/>
      <c r="D5" s="1"/>
      <c r="E5" s="2"/>
      <c r="F5" s="68" t="s">
        <v>26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 spans="1:32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</row>
    <row r="7" spans="1:32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</row>
    <row r="8" spans="1:32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</row>
    <row r="9" spans="1:32" ht="18.75" x14ac:dyDescent="0.3">
      <c r="A9" s="3" t="str">
        <f>CONCATENATE("Casillas computadas: ",AF16," de ",AF15)</f>
        <v>Casillas computadas: 11 de 11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</row>
    <row r="10" spans="1:32" ht="18.75" x14ac:dyDescent="0.3">
      <c r="A10" s="5" t="str">
        <f>CONCATENATE("Porcentaje de avance de captura: ",AF18,"%")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</row>
    <row r="11" spans="1:32" ht="15.75" thickBot="1" x14ac:dyDescent="0.3">
      <c r="F11" s="2"/>
      <c r="G11" s="2"/>
      <c r="H11" s="2"/>
      <c r="I11" s="2"/>
      <c r="J11" s="2"/>
      <c r="K11" s="2"/>
    </row>
    <row r="12" spans="1:32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77" t="s">
        <v>6</v>
      </c>
      <c r="W12" s="78"/>
      <c r="X12" s="78"/>
      <c r="Y12" s="78"/>
      <c r="Z12" s="78"/>
      <c r="AA12" s="79"/>
      <c r="AB12" s="80" t="s">
        <v>7</v>
      </c>
      <c r="AC12" s="81"/>
      <c r="AD12" s="81"/>
      <c r="AE12" s="82"/>
    </row>
    <row r="13" spans="1:32" s="12" customFormat="1" ht="45.75" thickBot="1" x14ac:dyDescent="0.3">
      <c r="A13" s="9" t="s">
        <v>8</v>
      </c>
      <c r="B13" s="9" t="s">
        <v>9</v>
      </c>
      <c r="C13" s="9" t="s">
        <v>10</v>
      </c>
      <c r="D13" s="9" t="s">
        <v>11</v>
      </c>
      <c r="E13" s="9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13</v>
      </c>
      <c r="R13" s="11" t="s">
        <v>14</v>
      </c>
      <c r="S13" s="11"/>
      <c r="T13" s="11" t="s">
        <v>13</v>
      </c>
      <c r="U13" s="11" t="s">
        <v>14</v>
      </c>
      <c r="V13" s="11"/>
      <c r="W13" s="11"/>
      <c r="X13" s="11"/>
      <c r="Y13" s="11"/>
      <c r="Z13" s="11" t="s">
        <v>13</v>
      </c>
      <c r="AA13" s="11" t="s">
        <v>14</v>
      </c>
      <c r="AB13" s="10" t="s">
        <v>15</v>
      </c>
      <c r="AC13" s="10" t="s">
        <v>16</v>
      </c>
      <c r="AD13" s="10" t="s">
        <v>17</v>
      </c>
      <c r="AE13" s="10" t="s">
        <v>27</v>
      </c>
    </row>
    <row r="14" spans="1:32" ht="15" customHeight="1" x14ac:dyDescent="0.25">
      <c r="A14" s="13">
        <v>1</v>
      </c>
      <c r="B14" s="14" t="s">
        <v>18</v>
      </c>
      <c r="C14" s="15">
        <v>647</v>
      </c>
      <c r="D14" s="16" t="s">
        <v>19</v>
      </c>
      <c r="E14" s="17">
        <v>651</v>
      </c>
      <c r="F14" s="18">
        <v>51</v>
      </c>
      <c r="G14" s="19">
        <v>167</v>
      </c>
      <c r="H14" s="19">
        <v>187</v>
      </c>
      <c r="I14" s="19">
        <v>9</v>
      </c>
      <c r="J14" s="19">
        <v>13</v>
      </c>
      <c r="K14" s="19"/>
      <c r="L14" s="19">
        <v>0</v>
      </c>
      <c r="M14" s="19"/>
      <c r="N14" s="19">
        <v>16</v>
      </c>
      <c r="O14" s="20">
        <v>0</v>
      </c>
      <c r="P14" s="21">
        <v>4</v>
      </c>
      <c r="Q14" s="22">
        <f>P14</f>
        <v>4</v>
      </c>
      <c r="R14" s="22">
        <f>Q14+G14+J14</f>
        <v>184</v>
      </c>
      <c r="S14" s="21">
        <v>0</v>
      </c>
      <c r="T14" s="22">
        <f>S14</f>
        <v>0</v>
      </c>
      <c r="U14" s="22">
        <f>T14+H14+L14</f>
        <v>187</v>
      </c>
      <c r="V14" s="21">
        <v>0</v>
      </c>
      <c r="W14" s="21">
        <v>1</v>
      </c>
      <c r="X14" s="21">
        <v>0</v>
      </c>
      <c r="Y14" s="21">
        <v>0</v>
      </c>
      <c r="Z14" s="22">
        <f>SUM(V14:Y14)</f>
        <v>1</v>
      </c>
      <c r="AA14" s="22">
        <f>Z14+I14+N14+O14</f>
        <v>26</v>
      </c>
      <c r="AB14" s="18">
        <v>1</v>
      </c>
      <c r="AC14" s="19">
        <v>18</v>
      </c>
      <c r="AD14" s="23">
        <f>SUM(F14:O14)</f>
        <v>443</v>
      </c>
      <c r="AE14" s="24">
        <f>Q14+T14+Z14+AB14+AC14+AD14</f>
        <v>467</v>
      </c>
      <c r="AF14">
        <f>COUNTIF(AE14:AE24,0)</f>
        <v>0</v>
      </c>
    </row>
    <row r="15" spans="1:32" ht="15" customHeight="1" x14ac:dyDescent="0.25">
      <c r="A15" s="25">
        <f t="shared" ref="A15:A24" si="0">A14+1</f>
        <v>2</v>
      </c>
      <c r="B15" s="26" t="s">
        <v>18</v>
      </c>
      <c r="C15" s="27">
        <v>647</v>
      </c>
      <c r="D15" s="28" t="s">
        <v>20</v>
      </c>
      <c r="E15" s="29">
        <v>650</v>
      </c>
      <c r="F15" s="30">
        <v>41</v>
      </c>
      <c r="G15" s="31">
        <v>223</v>
      </c>
      <c r="H15" s="31">
        <v>151</v>
      </c>
      <c r="I15" s="31">
        <v>5</v>
      </c>
      <c r="J15" s="31">
        <v>5</v>
      </c>
      <c r="K15" s="31"/>
      <c r="L15" s="31">
        <v>1</v>
      </c>
      <c r="M15" s="31"/>
      <c r="N15" s="31">
        <v>3</v>
      </c>
      <c r="O15" s="32">
        <v>1</v>
      </c>
      <c r="P15" s="33">
        <v>9</v>
      </c>
      <c r="Q15" s="34">
        <f t="shared" ref="Q15:Q24" si="1">P15</f>
        <v>9</v>
      </c>
      <c r="R15" s="34">
        <f t="shared" ref="R15:R24" si="2">Q15+G15+J15</f>
        <v>237</v>
      </c>
      <c r="S15" s="33">
        <v>2</v>
      </c>
      <c r="T15" s="34">
        <f t="shared" ref="T15:T24" si="3">S15</f>
        <v>2</v>
      </c>
      <c r="U15" s="34">
        <f t="shared" ref="U15:U24" si="4">T15+H15+L15</f>
        <v>154</v>
      </c>
      <c r="V15" s="33"/>
      <c r="W15" s="33"/>
      <c r="X15" s="33"/>
      <c r="Y15" s="33"/>
      <c r="Z15" s="34">
        <f t="shared" ref="Z15:Z24" si="5">SUM(V15:Y15)</f>
        <v>0</v>
      </c>
      <c r="AA15" s="34">
        <f t="shared" ref="AA15:AA24" si="6">Z15+I15+N15+O15</f>
        <v>9</v>
      </c>
      <c r="AB15" s="30"/>
      <c r="AC15" s="31">
        <v>15</v>
      </c>
      <c r="AD15" s="35">
        <f t="shared" ref="AD15:AD24" si="7">SUM(F15:O15)</f>
        <v>430</v>
      </c>
      <c r="AE15" s="36">
        <f t="shared" ref="AE15:AE24" si="8">Q15+T15+Z15+AB15+AC15+AD15</f>
        <v>456</v>
      </c>
      <c r="AF15">
        <f>C28</f>
        <v>11</v>
      </c>
    </row>
    <row r="16" spans="1:32" ht="15" customHeight="1" x14ac:dyDescent="0.25">
      <c r="A16" s="37">
        <f t="shared" si="0"/>
        <v>3</v>
      </c>
      <c r="B16" s="38" t="s">
        <v>18</v>
      </c>
      <c r="C16" s="39">
        <v>647</v>
      </c>
      <c r="D16" s="40" t="s">
        <v>21</v>
      </c>
      <c r="E16" s="41">
        <v>650</v>
      </c>
      <c r="F16" s="42">
        <v>42</v>
      </c>
      <c r="G16" s="43">
        <v>222</v>
      </c>
      <c r="H16" s="43">
        <v>147</v>
      </c>
      <c r="I16" s="43">
        <v>9</v>
      </c>
      <c r="J16" s="43">
        <v>11</v>
      </c>
      <c r="K16" s="43"/>
      <c r="L16" s="43"/>
      <c r="M16" s="43"/>
      <c r="N16" s="43">
        <v>4</v>
      </c>
      <c r="O16" s="44"/>
      <c r="P16" s="45">
        <v>8</v>
      </c>
      <c r="Q16" s="46">
        <f t="shared" si="1"/>
        <v>8</v>
      </c>
      <c r="R16" s="46">
        <f t="shared" si="2"/>
        <v>241</v>
      </c>
      <c r="S16" s="45"/>
      <c r="T16" s="46">
        <f t="shared" si="3"/>
        <v>0</v>
      </c>
      <c r="U16" s="46">
        <f t="shared" si="4"/>
        <v>147</v>
      </c>
      <c r="V16" s="45"/>
      <c r="W16" s="45"/>
      <c r="X16" s="45"/>
      <c r="Y16" s="45"/>
      <c r="Z16" s="46">
        <f t="shared" si="5"/>
        <v>0</v>
      </c>
      <c r="AA16" s="46">
        <f t="shared" si="6"/>
        <v>13</v>
      </c>
      <c r="AB16" s="42"/>
      <c r="AC16" s="43">
        <v>20</v>
      </c>
      <c r="AD16" s="47">
        <f t="shared" si="7"/>
        <v>435</v>
      </c>
      <c r="AE16" s="48">
        <f t="shared" si="8"/>
        <v>463</v>
      </c>
      <c r="AF16">
        <f>AF15-AF14</f>
        <v>11</v>
      </c>
    </row>
    <row r="17" spans="1:32" ht="15" customHeight="1" x14ac:dyDescent="0.25">
      <c r="A17" s="25">
        <f t="shared" si="0"/>
        <v>4</v>
      </c>
      <c r="B17" s="26" t="s">
        <v>18</v>
      </c>
      <c r="C17" s="27">
        <v>647</v>
      </c>
      <c r="D17" s="28" t="s">
        <v>22</v>
      </c>
      <c r="E17" s="29">
        <v>650</v>
      </c>
      <c r="F17" s="30">
        <v>72</v>
      </c>
      <c r="G17" s="31">
        <v>193</v>
      </c>
      <c r="H17" s="31">
        <v>140</v>
      </c>
      <c r="I17" s="31">
        <v>13</v>
      </c>
      <c r="J17" s="31">
        <v>10</v>
      </c>
      <c r="K17" s="31"/>
      <c r="L17" s="31">
        <v>1</v>
      </c>
      <c r="M17" s="31"/>
      <c r="N17" s="31">
        <v>10</v>
      </c>
      <c r="O17" s="32">
        <v>0</v>
      </c>
      <c r="P17" s="33">
        <v>9</v>
      </c>
      <c r="Q17" s="34">
        <f t="shared" si="1"/>
        <v>9</v>
      </c>
      <c r="R17" s="34">
        <f t="shared" si="2"/>
        <v>212</v>
      </c>
      <c r="S17" s="33">
        <v>0</v>
      </c>
      <c r="T17" s="34">
        <f t="shared" si="3"/>
        <v>0</v>
      </c>
      <c r="U17" s="34">
        <f t="shared" si="4"/>
        <v>141</v>
      </c>
      <c r="V17" s="33">
        <v>0</v>
      </c>
      <c r="W17" s="33">
        <v>2</v>
      </c>
      <c r="X17" s="33">
        <v>0</v>
      </c>
      <c r="Y17" s="33">
        <v>0</v>
      </c>
      <c r="Z17" s="34">
        <f t="shared" si="5"/>
        <v>2</v>
      </c>
      <c r="AA17" s="34">
        <f t="shared" si="6"/>
        <v>25</v>
      </c>
      <c r="AB17" s="30">
        <v>0</v>
      </c>
      <c r="AC17" s="31">
        <v>14</v>
      </c>
      <c r="AD17" s="35">
        <f t="shared" si="7"/>
        <v>439</v>
      </c>
      <c r="AE17" s="36">
        <f t="shared" si="8"/>
        <v>464</v>
      </c>
      <c r="AF17" s="49">
        <f>AF16*100/AF15</f>
        <v>100</v>
      </c>
    </row>
    <row r="18" spans="1:32" ht="15" customHeight="1" x14ac:dyDescent="0.25">
      <c r="A18" s="37">
        <f t="shared" si="0"/>
        <v>5</v>
      </c>
      <c r="B18" s="38" t="s">
        <v>18</v>
      </c>
      <c r="C18" s="39">
        <v>648</v>
      </c>
      <c r="D18" s="40" t="s">
        <v>19</v>
      </c>
      <c r="E18" s="41">
        <v>449</v>
      </c>
      <c r="F18" s="42">
        <v>17</v>
      </c>
      <c r="G18" s="43">
        <v>221</v>
      </c>
      <c r="H18" s="43">
        <v>65</v>
      </c>
      <c r="I18" s="43">
        <v>2</v>
      </c>
      <c r="J18" s="43">
        <v>2</v>
      </c>
      <c r="K18" s="43"/>
      <c r="L18" s="43">
        <v>1</v>
      </c>
      <c r="M18" s="43"/>
      <c r="N18" s="43">
        <v>0</v>
      </c>
      <c r="O18" s="44">
        <v>0</v>
      </c>
      <c r="P18" s="45">
        <v>6</v>
      </c>
      <c r="Q18" s="46">
        <f t="shared" si="1"/>
        <v>6</v>
      </c>
      <c r="R18" s="46">
        <f t="shared" si="2"/>
        <v>229</v>
      </c>
      <c r="S18" s="45">
        <v>0</v>
      </c>
      <c r="T18" s="46">
        <f t="shared" si="3"/>
        <v>0</v>
      </c>
      <c r="U18" s="46">
        <f t="shared" si="4"/>
        <v>66</v>
      </c>
      <c r="V18" s="45">
        <v>0</v>
      </c>
      <c r="W18" s="45">
        <v>0</v>
      </c>
      <c r="X18" s="45">
        <v>0</v>
      </c>
      <c r="Y18" s="45">
        <v>0</v>
      </c>
      <c r="Z18" s="46">
        <f t="shared" si="5"/>
        <v>0</v>
      </c>
      <c r="AA18" s="46">
        <f t="shared" si="6"/>
        <v>2</v>
      </c>
      <c r="AB18" s="42">
        <v>0</v>
      </c>
      <c r="AC18" s="43">
        <v>10</v>
      </c>
      <c r="AD18" s="47">
        <f t="shared" si="7"/>
        <v>308</v>
      </c>
      <c r="AE18" s="48">
        <f t="shared" si="8"/>
        <v>324</v>
      </c>
      <c r="AF18" s="50" t="str">
        <f>TEXT(AF17,"0.00")</f>
        <v>100.00</v>
      </c>
    </row>
    <row r="19" spans="1:32" ht="15" customHeight="1" x14ac:dyDescent="0.25">
      <c r="A19" s="25">
        <f t="shared" si="0"/>
        <v>6</v>
      </c>
      <c r="B19" s="26" t="s">
        <v>18</v>
      </c>
      <c r="C19" s="27">
        <v>648</v>
      </c>
      <c r="D19" s="28" t="s">
        <v>20</v>
      </c>
      <c r="E19" s="29">
        <v>448</v>
      </c>
      <c r="F19" s="30">
        <v>21</v>
      </c>
      <c r="G19" s="31">
        <v>189</v>
      </c>
      <c r="H19" s="31">
        <v>69</v>
      </c>
      <c r="I19" s="31">
        <v>7</v>
      </c>
      <c r="J19" s="31">
        <v>2</v>
      </c>
      <c r="K19" s="31"/>
      <c r="L19" s="31">
        <v>1</v>
      </c>
      <c r="M19" s="31"/>
      <c r="N19" s="31">
        <v>1</v>
      </c>
      <c r="O19" s="32">
        <v>1</v>
      </c>
      <c r="P19" s="33">
        <v>1</v>
      </c>
      <c r="Q19" s="34">
        <f t="shared" si="1"/>
        <v>1</v>
      </c>
      <c r="R19" s="34">
        <f t="shared" si="2"/>
        <v>192</v>
      </c>
      <c r="S19" s="33">
        <v>0</v>
      </c>
      <c r="T19" s="34">
        <f t="shared" si="3"/>
        <v>0</v>
      </c>
      <c r="U19" s="34">
        <f t="shared" si="4"/>
        <v>70</v>
      </c>
      <c r="V19" s="33">
        <v>0</v>
      </c>
      <c r="W19" s="33">
        <v>0</v>
      </c>
      <c r="X19" s="33">
        <v>0</v>
      </c>
      <c r="Y19" s="33">
        <v>0</v>
      </c>
      <c r="Z19" s="34">
        <f t="shared" si="5"/>
        <v>0</v>
      </c>
      <c r="AA19" s="34">
        <f t="shared" si="6"/>
        <v>9</v>
      </c>
      <c r="AB19" s="30">
        <v>0</v>
      </c>
      <c r="AC19" s="31">
        <v>12</v>
      </c>
      <c r="AD19" s="35">
        <f t="shared" si="7"/>
        <v>291</v>
      </c>
      <c r="AE19" s="36">
        <f t="shared" si="8"/>
        <v>304</v>
      </c>
    </row>
    <row r="20" spans="1:32" ht="15" customHeight="1" x14ac:dyDescent="0.25">
      <c r="A20" s="37">
        <f t="shared" si="0"/>
        <v>7</v>
      </c>
      <c r="B20" s="38" t="s">
        <v>18</v>
      </c>
      <c r="C20" s="39">
        <v>649</v>
      </c>
      <c r="D20" s="40" t="s">
        <v>19</v>
      </c>
      <c r="E20" s="41">
        <v>658</v>
      </c>
      <c r="F20" s="42">
        <v>37</v>
      </c>
      <c r="G20" s="43">
        <v>262</v>
      </c>
      <c r="H20" s="43">
        <v>88</v>
      </c>
      <c r="I20" s="43">
        <v>3</v>
      </c>
      <c r="J20" s="43">
        <v>2</v>
      </c>
      <c r="K20" s="43"/>
      <c r="L20" s="43">
        <v>3</v>
      </c>
      <c r="M20" s="43"/>
      <c r="N20" s="43">
        <v>13</v>
      </c>
      <c r="O20" s="44">
        <v>1</v>
      </c>
      <c r="P20" s="45">
        <v>4</v>
      </c>
      <c r="Q20" s="46">
        <f t="shared" si="1"/>
        <v>4</v>
      </c>
      <c r="R20" s="46">
        <f t="shared" si="2"/>
        <v>268</v>
      </c>
      <c r="S20" s="45">
        <v>2</v>
      </c>
      <c r="T20" s="46">
        <f t="shared" si="3"/>
        <v>2</v>
      </c>
      <c r="U20" s="46">
        <f t="shared" si="4"/>
        <v>93</v>
      </c>
      <c r="V20" s="45">
        <v>0</v>
      </c>
      <c r="W20" s="45">
        <v>0</v>
      </c>
      <c r="X20" s="45">
        <v>0</v>
      </c>
      <c r="Y20" s="45">
        <v>0</v>
      </c>
      <c r="Z20" s="46">
        <f t="shared" si="5"/>
        <v>0</v>
      </c>
      <c r="AA20" s="46">
        <f t="shared" si="6"/>
        <v>17</v>
      </c>
      <c r="AB20" s="42">
        <v>0</v>
      </c>
      <c r="AC20" s="43">
        <v>12</v>
      </c>
      <c r="AD20" s="47">
        <f t="shared" si="7"/>
        <v>409</v>
      </c>
      <c r="AE20" s="48">
        <f t="shared" si="8"/>
        <v>427</v>
      </c>
    </row>
    <row r="21" spans="1:32" ht="15" customHeight="1" x14ac:dyDescent="0.25">
      <c r="A21" s="25">
        <f t="shared" si="0"/>
        <v>8</v>
      </c>
      <c r="B21" s="26" t="s">
        <v>18</v>
      </c>
      <c r="C21" s="27">
        <v>650</v>
      </c>
      <c r="D21" s="28" t="s">
        <v>19</v>
      </c>
      <c r="E21" s="29">
        <v>538</v>
      </c>
      <c r="F21" s="30">
        <v>20</v>
      </c>
      <c r="G21" s="31">
        <v>207</v>
      </c>
      <c r="H21" s="31">
        <v>109</v>
      </c>
      <c r="I21" s="31">
        <v>5</v>
      </c>
      <c r="J21" s="31">
        <v>1</v>
      </c>
      <c r="K21" s="31"/>
      <c r="L21" s="31">
        <v>0</v>
      </c>
      <c r="M21" s="31"/>
      <c r="N21" s="31">
        <v>8</v>
      </c>
      <c r="O21" s="32">
        <v>0</v>
      </c>
      <c r="P21" s="33">
        <v>2</v>
      </c>
      <c r="Q21" s="34">
        <f t="shared" si="1"/>
        <v>2</v>
      </c>
      <c r="R21" s="34">
        <f t="shared" si="2"/>
        <v>210</v>
      </c>
      <c r="S21" s="33">
        <v>0</v>
      </c>
      <c r="T21" s="34">
        <f t="shared" si="3"/>
        <v>0</v>
      </c>
      <c r="U21" s="34">
        <f t="shared" si="4"/>
        <v>109</v>
      </c>
      <c r="V21" s="33">
        <v>0</v>
      </c>
      <c r="W21" s="33">
        <v>0</v>
      </c>
      <c r="X21" s="33">
        <v>0</v>
      </c>
      <c r="Y21" s="33">
        <v>0</v>
      </c>
      <c r="Z21" s="34">
        <f t="shared" si="5"/>
        <v>0</v>
      </c>
      <c r="AA21" s="34">
        <f t="shared" si="6"/>
        <v>13</v>
      </c>
      <c r="AB21" s="30">
        <v>0</v>
      </c>
      <c r="AC21" s="31">
        <v>13</v>
      </c>
      <c r="AD21" s="35">
        <f t="shared" si="7"/>
        <v>350</v>
      </c>
      <c r="AE21" s="36">
        <f t="shared" si="8"/>
        <v>365</v>
      </c>
    </row>
    <row r="22" spans="1:32" ht="15" customHeight="1" x14ac:dyDescent="0.25">
      <c r="A22" s="37">
        <f t="shared" si="0"/>
        <v>9</v>
      </c>
      <c r="B22" s="38" t="s">
        <v>18</v>
      </c>
      <c r="C22" s="39">
        <v>650</v>
      </c>
      <c r="D22" s="40" t="s">
        <v>20</v>
      </c>
      <c r="E22" s="41">
        <v>537</v>
      </c>
      <c r="F22" s="42">
        <v>30</v>
      </c>
      <c r="G22" s="43">
        <v>199</v>
      </c>
      <c r="H22" s="43">
        <v>96</v>
      </c>
      <c r="I22" s="43">
        <v>6</v>
      </c>
      <c r="J22" s="43">
        <v>2</v>
      </c>
      <c r="K22" s="43"/>
      <c r="L22" s="43">
        <v>1</v>
      </c>
      <c r="M22" s="43"/>
      <c r="N22" s="43">
        <v>6</v>
      </c>
      <c r="O22" s="44">
        <v>0</v>
      </c>
      <c r="P22" s="45">
        <v>5</v>
      </c>
      <c r="Q22" s="46">
        <f t="shared" si="1"/>
        <v>5</v>
      </c>
      <c r="R22" s="46">
        <f t="shared" si="2"/>
        <v>206</v>
      </c>
      <c r="S22" s="45">
        <v>0</v>
      </c>
      <c r="T22" s="46">
        <f t="shared" si="3"/>
        <v>0</v>
      </c>
      <c r="U22" s="46">
        <f t="shared" si="4"/>
        <v>97</v>
      </c>
      <c r="V22" s="45">
        <v>0</v>
      </c>
      <c r="W22" s="45">
        <v>0</v>
      </c>
      <c r="X22" s="45">
        <v>0</v>
      </c>
      <c r="Y22" s="45">
        <v>0</v>
      </c>
      <c r="Z22" s="46">
        <f t="shared" si="5"/>
        <v>0</v>
      </c>
      <c r="AA22" s="46">
        <f t="shared" si="6"/>
        <v>12</v>
      </c>
      <c r="AB22" s="42">
        <v>0</v>
      </c>
      <c r="AC22" s="43">
        <v>16</v>
      </c>
      <c r="AD22" s="47">
        <f t="shared" si="7"/>
        <v>340</v>
      </c>
      <c r="AE22" s="48">
        <f t="shared" si="8"/>
        <v>361</v>
      </c>
    </row>
    <row r="23" spans="1:32" ht="15" customHeight="1" x14ac:dyDescent="0.25">
      <c r="A23" s="25">
        <f t="shared" si="0"/>
        <v>10</v>
      </c>
      <c r="B23" s="26" t="s">
        <v>18</v>
      </c>
      <c r="C23" s="27">
        <v>650</v>
      </c>
      <c r="D23" s="28" t="s">
        <v>23</v>
      </c>
      <c r="E23" s="29">
        <v>631</v>
      </c>
      <c r="F23" s="30">
        <v>18</v>
      </c>
      <c r="G23" s="31">
        <v>290</v>
      </c>
      <c r="H23" s="31">
        <v>118</v>
      </c>
      <c r="I23" s="31">
        <v>26</v>
      </c>
      <c r="J23" s="31">
        <v>1</v>
      </c>
      <c r="K23" s="31"/>
      <c r="L23" s="31"/>
      <c r="M23" s="31"/>
      <c r="N23" s="31">
        <v>5</v>
      </c>
      <c r="O23" s="32"/>
      <c r="P23" s="33">
        <v>13</v>
      </c>
      <c r="Q23" s="34">
        <f t="shared" si="1"/>
        <v>13</v>
      </c>
      <c r="R23" s="34">
        <f t="shared" si="2"/>
        <v>304</v>
      </c>
      <c r="S23" s="33"/>
      <c r="T23" s="34">
        <f t="shared" si="3"/>
        <v>0</v>
      </c>
      <c r="U23" s="34">
        <f t="shared" si="4"/>
        <v>118</v>
      </c>
      <c r="V23" s="33"/>
      <c r="W23" s="33"/>
      <c r="X23" s="33"/>
      <c r="Y23" s="33">
        <v>2</v>
      </c>
      <c r="Z23" s="34">
        <f t="shared" si="5"/>
        <v>2</v>
      </c>
      <c r="AA23" s="34">
        <f t="shared" si="6"/>
        <v>33</v>
      </c>
      <c r="AB23" s="30"/>
      <c r="AC23" s="31">
        <v>16</v>
      </c>
      <c r="AD23" s="35">
        <f t="shared" si="7"/>
        <v>458</v>
      </c>
      <c r="AE23" s="36">
        <f t="shared" si="8"/>
        <v>489</v>
      </c>
    </row>
    <row r="24" spans="1:32" ht="15" customHeight="1" x14ac:dyDescent="0.25">
      <c r="A24" s="37">
        <f t="shared" si="0"/>
        <v>11</v>
      </c>
      <c r="B24" s="38" t="s">
        <v>18</v>
      </c>
      <c r="C24" s="39">
        <v>650</v>
      </c>
      <c r="D24" s="40" t="s">
        <v>24</v>
      </c>
      <c r="E24" s="41">
        <v>394</v>
      </c>
      <c r="F24" s="42">
        <v>16</v>
      </c>
      <c r="G24" s="43">
        <v>118</v>
      </c>
      <c r="H24" s="43">
        <v>117</v>
      </c>
      <c r="I24" s="43">
        <v>16</v>
      </c>
      <c r="J24" s="43">
        <v>0</v>
      </c>
      <c r="K24" s="43"/>
      <c r="L24" s="43">
        <v>1</v>
      </c>
      <c r="M24" s="43"/>
      <c r="N24" s="43">
        <v>4</v>
      </c>
      <c r="O24" s="44">
        <v>0</v>
      </c>
      <c r="P24" s="45">
        <v>5</v>
      </c>
      <c r="Q24" s="46">
        <f t="shared" si="1"/>
        <v>5</v>
      </c>
      <c r="R24" s="46">
        <f t="shared" si="2"/>
        <v>123</v>
      </c>
      <c r="S24" s="45">
        <v>0</v>
      </c>
      <c r="T24" s="46">
        <f t="shared" si="3"/>
        <v>0</v>
      </c>
      <c r="U24" s="46">
        <f t="shared" si="4"/>
        <v>118</v>
      </c>
      <c r="V24" s="45">
        <v>0</v>
      </c>
      <c r="W24" s="45">
        <v>1</v>
      </c>
      <c r="X24" s="45">
        <v>0</v>
      </c>
      <c r="Y24" s="45">
        <v>1</v>
      </c>
      <c r="Z24" s="46">
        <f t="shared" si="5"/>
        <v>2</v>
      </c>
      <c r="AA24" s="46">
        <f t="shared" si="6"/>
        <v>22</v>
      </c>
      <c r="AB24" s="42">
        <v>0</v>
      </c>
      <c r="AC24" s="43">
        <v>15</v>
      </c>
      <c r="AD24" s="47">
        <f t="shared" si="7"/>
        <v>272</v>
      </c>
      <c r="AE24" s="48">
        <f t="shared" si="8"/>
        <v>294</v>
      </c>
    </row>
    <row r="25" spans="1:32" ht="5.0999999999999996" customHeight="1" x14ac:dyDescent="0.25">
      <c r="A25" s="51"/>
      <c r="B25" s="52"/>
      <c r="C25" s="53"/>
      <c r="D25" s="54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7"/>
    </row>
    <row r="26" spans="1:32" ht="5.0999999999999996" customHeight="1" x14ac:dyDescent="0.25">
      <c r="A26" s="58"/>
      <c r="B26" s="59"/>
      <c r="C26" s="60"/>
      <c r="D26" s="6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4"/>
    </row>
    <row r="27" spans="1:32" ht="5.0999999999999996" customHeight="1" x14ac:dyDescent="0.25">
      <c r="A27" s="51"/>
      <c r="B27" s="52"/>
      <c r="C27" s="53"/>
      <c r="D27" s="54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7"/>
    </row>
    <row r="28" spans="1:32" x14ac:dyDescent="0.25">
      <c r="A28" s="65" t="s">
        <v>25</v>
      </c>
      <c r="B28" s="65"/>
      <c r="C28" s="65">
        <f>COUNTA(C14:C24)</f>
        <v>11</v>
      </c>
      <c r="D28" s="66"/>
      <c r="E28" s="67">
        <f t="shared" ref="E28:AE28" si="9">SUM(E14:E24)</f>
        <v>6256</v>
      </c>
      <c r="F28" s="67">
        <f t="shared" si="9"/>
        <v>365</v>
      </c>
      <c r="G28" s="67">
        <f t="shared" si="9"/>
        <v>2291</v>
      </c>
      <c r="H28" s="67">
        <f t="shared" si="9"/>
        <v>1287</v>
      </c>
      <c r="I28" s="67">
        <f t="shared" si="9"/>
        <v>101</v>
      </c>
      <c r="J28" s="67">
        <f t="shared" si="9"/>
        <v>49</v>
      </c>
      <c r="K28" s="67">
        <f t="shared" si="9"/>
        <v>0</v>
      </c>
      <c r="L28" s="67">
        <f t="shared" si="9"/>
        <v>9</v>
      </c>
      <c r="M28" s="67">
        <f t="shared" si="9"/>
        <v>0</v>
      </c>
      <c r="N28" s="67">
        <f t="shared" si="9"/>
        <v>70</v>
      </c>
      <c r="O28" s="67">
        <f t="shared" si="9"/>
        <v>3</v>
      </c>
      <c r="P28" s="67">
        <f t="shared" si="9"/>
        <v>66</v>
      </c>
      <c r="Q28" s="67">
        <f t="shared" si="9"/>
        <v>66</v>
      </c>
      <c r="R28" s="67">
        <f t="shared" si="9"/>
        <v>2406</v>
      </c>
      <c r="S28" s="67">
        <f t="shared" si="9"/>
        <v>4</v>
      </c>
      <c r="T28" s="67">
        <f t="shared" si="9"/>
        <v>4</v>
      </c>
      <c r="U28" s="67">
        <f t="shared" si="9"/>
        <v>1300</v>
      </c>
      <c r="V28" s="67">
        <f t="shared" si="9"/>
        <v>0</v>
      </c>
      <c r="W28" s="67">
        <f t="shared" si="9"/>
        <v>4</v>
      </c>
      <c r="X28" s="67">
        <f t="shared" si="9"/>
        <v>0</v>
      </c>
      <c r="Y28" s="67">
        <f t="shared" si="9"/>
        <v>3</v>
      </c>
      <c r="Z28" s="67">
        <f t="shared" si="9"/>
        <v>7</v>
      </c>
      <c r="AA28" s="67">
        <f t="shared" si="9"/>
        <v>181</v>
      </c>
      <c r="AB28" s="67">
        <f t="shared" si="9"/>
        <v>1</v>
      </c>
      <c r="AC28" s="67">
        <f t="shared" si="9"/>
        <v>161</v>
      </c>
      <c r="AD28" s="67">
        <f t="shared" si="9"/>
        <v>4175</v>
      </c>
      <c r="AE28" s="67">
        <f t="shared" si="9"/>
        <v>4414</v>
      </c>
    </row>
  </sheetData>
  <mergeCells count="10">
    <mergeCell ref="F5:AE7"/>
    <mergeCell ref="A7:D7"/>
    <mergeCell ref="A8:D8"/>
    <mergeCell ref="F8:AE10"/>
    <mergeCell ref="A12:E12"/>
    <mergeCell ref="F12:O12"/>
    <mergeCell ref="P12:R12"/>
    <mergeCell ref="S12:U12"/>
    <mergeCell ref="V12:AA12"/>
    <mergeCell ref="AB12:A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dcterms:created xsi:type="dcterms:W3CDTF">2015-06-07T01:43:29Z</dcterms:created>
  <dcterms:modified xsi:type="dcterms:W3CDTF">2015-06-18T17:55:01Z</dcterms:modified>
</cp:coreProperties>
</file>